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G:\07 Audit\LONG TERM CARE FACILITIES\LTC FACILITIES 2025\2025 FCP Forms, Instructions\"/>
    </mc:Choice>
  </mc:AlternateContent>
  <xr:revisionPtr revIDLastSave="0" documentId="13_ncr:1_{4DAF88C8-85A2-4BAC-9C57-E8235107EF20}" xr6:coauthVersionLast="47" xr6:coauthVersionMax="47" xr10:uidLastSave="{00000000-0000-0000-0000-000000000000}"/>
  <bookViews>
    <workbookView xWindow="-28920" yWindow="-120" windowWidth="29040" windowHeight="15720" activeTab="2" xr2:uid="{00000000-000D-0000-FFFF-FFFF00000000}"/>
  </bookViews>
  <sheets>
    <sheet name="index" sheetId="1" r:id="rId1"/>
    <sheet name="instructions" sheetId="2" r:id="rId2"/>
    <sheet name="Sch A pg 1" sheetId="3" r:id="rId3"/>
    <sheet name="Sch A pg 2" sheetId="4" r:id="rId4"/>
    <sheet name="Sch A pg 3" sheetId="5" r:id="rId5"/>
    <sheet name="Sch B" sheetId="6" r:id="rId6"/>
    <sheet name="Sch B-1" sheetId="7" r:id="rId7"/>
    <sheet name="Sch C" sheetId="8" r:id="rId8"/>
    <sheet name="Sch C-1" sheetId="9" r:id="rId9"/>
    <sheet name="Sch C-2" sheetId="10" r:id="rId10"/>
    <sheet name="Sch D" sheetId="11" r:id="rId11"/>
    <sheet name="Summary" sheetId="12" r:id="rId12"/>
  </sheets>
  <definedNames>
    <definedName name="_xlnm.Print_Area" localSheetId="5">'Sch B'!$A$1:$I$47</definedName>
    <definedName name="_xlnm.Print_Area" localSheetId="7">'Sch C'!$A$1:$H$216</definedName>
    <definedName name="_xlnm.Print_Area" localSheetId="10">'Sch D'!#REF!</definedName>
    <definedName name="_xlnm.Print_Titles" localSheetId="11">Summary!$5:$5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9" i="10" l="1"/>
  <c r="N48" i="10"/>
  <c r="N47" i="10"/>
  <c r="N46" i="10"/>
  <c r="N45" i="10"/>
  <c r="N44" i="10"/>
  <c r="N43" i="10"/>
  <c r="N42" i="10"/>
  <c r="N41" i="10"/>
  <c r="E8" i="6"/>
  <c r="E39" i="6"/>
  <c r="E38" i="6"/>
  <c r="E37" i="6"/>
  <c r="E36" i="6"/>
  <c r="E35" i="6"/>
  <c r="E34" i="6"/>
  <c r="E33" i="6"/>
  <c r="E32" i="6"/>
  <c r="E31" i="6"/>
  <c r="E30" i="6"/>
  <c r="E29" i="6"/>
  <c r="E28" i="6"/>
  <c r="E24" i="6"/>
  <c r="E23" i="6"/>
  <c r="E14" i="6"/>
  <c r="E13" i="6"/>
  <c r="E9" i="6"/>
  <c r="E18" i="6"/>
  <c r="E19" i="6"/>
  <c r="E12" i="8"/>
  <c r="E11" i="8"/>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Q53" i="7"/>
  <c r="E53" i="7" s="1"/>
  <c r="Q52" i="7"/>
  <c r="E52" i="7" s="1"/>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E23" i="7" s="1"/>
  <c r="Q22" i="7"/>
  <c r="E22" i="7" s="1"/>
  <c r="Q21" i="7"/>
  <c r="E21" i="7" s="1"/>
  <c r="Q20" i="7"/>
  <c r="E20" i="7" s="1"/>
  <c r="Q19" i="7"/>
  <c r="E19" i="7" s="1"/>
  <c r="Q18" i="7"/>
  <c r="E18" i="7" s="1"/>
  <c r="Q17" i="7"/>
  <c r="E17" i="7" s="1"/>
  <c r="Q16" i="7"/>
  <c r="E16" i="7" s="1"/>
  <c r="Q15" i="7"/>
  <c r="E15" i="7" s="1"/>
  <c r="Q14" i="7"/>
  <c r="E14" i="7" s="1"/>
  <c r="Q13" i="7"/>
  <c r="W39" i="6"/>
  <c r="W38" i="6"/>
  <c r="W37" i="6"/>
  <c r="W36" i="6"/>
  <c r="W35" i="6"/>
  <c r="W34" i="6"/>
  <c r="W33" i="6"/>
  <c r="W32" i="6"/>
  <c r="W31" i="6"/>
  <c r="W30" i="6"/>
  <c r="W29" i="6"/>
  <c r="W28" i="6"/>
  <c r="W24" i="6"/>
  <c r="W23" i="6"/>
  <c r="W19" i="6"/>
  <c r="W18" i="6"/>
  <c r="W14" i="6"/>
  <c r="W13" i="6"/>
  <c r="W9" i="6"/>
  <c r="W8" i="6"/>
  <c r="D102" i="12"/>
  <c r="J102" i="12"/>
  <c r="D103" i="12"/>
  <c r="D104" i="12"/>
  <c r="J104" i="12"/>
  <c r="D105" i="12"/>
  <c r="D106" i="12"/>
  <c r="J106" i="12"/>
  <c r="D107" i="12"/>
  <c r="D108" i="12"/>
  <c r="D109" i="12"/>
  <c r="D110" i="12"/>
  <c r="D111" i="12"/>
  <c r="E70" i="9" l="1"/>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0" i="9"/>
  <c r="E39" i="9"/>
  <c r="E38" i="9"/>
  <c r="E37" i="9"/>
  <c r="E36" i="9"/>
  <c r="E35" i="9"/>
  <c r="E34" i="9"/>
  <c r="E33" i="9"/>
  <c r="E32" i="9"/>
  <c r="E31" i="9"/>
  <c r="E29" i="9"/>
  <c r="E28" i="9"/>
  <c r="E27" i="9"/>
  <c r="E25" i="9"/>
  <c r="E24" i="9"/>
  <c r="E23" i="9"/>
  <c r="E22" i="9"/>
  <c r="E21" i="9"/>
  <c r="E20" i="9"/>
  <c r="E78" i="8"/>
  <c r="E199" i="8"/>
  <c r="E198" i="8"/>
  <c r="E197" i="8"/>
  <c r="E196" i="8"/>
  <c r="E195" i="8"/>
  <c r="E194" i="8"/>
  <c r="E193" i="8"/>
  <c r="E192" i="8"/>
  <c r="E191" i="8"/>
  <c r="E190" i="8"/>
  <c r="E189" i="8"/>
  <c r="E188" i="8"/>
  <c r="E187" i="8"/>
  <c r="E186" i="8"/>
  <c r="E171" i="8"/>
  <c r="E170" i="8"/>
  <c r="E169" i="8"/>
  <c r="E168" i="8"/>
  <c r="E167" i="8"/>
  <c r="E166" i="8"/>
  <c r="E165" i="8"/>
  <c r="E164" i="8"/>
  <c r="E163" i="8"/>
  <c r="E162" i="8"/>
  <c r="E161" i="8"/>
  <c r="E160" i="8"/>
  <c r="E159" i="8"/>
  <c r="E158" i="8"/>
  <c r="E154" i="8"/>
  <c r="E153" i="8"/>
  <c r="E152" i="8"/>
  <c r="E151" i="8"/>
  <c r="E150" i="8"/>
  <c r="E146" i="8"/>
  <c r="E145" i="8"/>
  <c r="E144" i="8"/>
  <c r="E143" i="8"/>
  <c r="E142" i="8"/>
  <c r="E141" i="8"/>
  <c r="E139" i="8"/>
  <c r="E138" i="8"/>
  <c r="E111" i="12" s="1"/>
  <c r="E137" i="8"/>
  <c r="E110" i="12" s="1"/>
  <c r="E136" i="8"/>
  <c r="E109" i="12" s="1"/>
  <c r="E135" i="8"/>
  <c r="E108" i="12" s="1"/>
  <c r="E134" i="8"/>
  <c r="E107" i="12" s="1"/>
  <c r="E133" i="8"/>
  <c r="E106" i="12" s="1"/>
  <c r="E132" i="8"/>
  <c r="E105" i="12" s="1"/>
  <c r="E131" i="8"/>
  <c r="E104" i="12" s="1"/>
  <c r="E130" i="8"/>
  <c r="E103" i="12" s="1"/>
  <c r="E129" i="8"/>
  <c r="E102" i="12" s="1"/>
  <c r="E125" i="8"/>
  <c r="E124" i="8"/>
  <c r="E123" i="8"/>
  <c r="E122" i="8"/>
  <c r="E121" i="8"/>
  <c r="E107" i="8"/>
  <c r="E106" i="8"/>
  <c r="E105" i="8"/>
  <c r="E104" i="8"/>
  <c r="E103" i="8"/>
  <c r="E102" i="8"/>
  <c r="E98" i="8"/>
  <c r="E97" i="8"/>
  <c r="E96" i="8"/>
  <c r="E95" i="8"/>
  <c r="E94" i="8"/>
  <c r="E93" i="8"/>
  <c r="E89" i="8"/>
  <c r="E88" i="8"/>
  <c r="E87" i="8"/>
  <c r="E86" i="8"/>
  <c r="E85" i="8"/>
  <c r="E84" i="8"/>
  <c r="E83" i="8"/>
  <c r="E82" i="8"/>
  <c r="E81" i="8"/>
  <c r="E80" i="8"/>
  <c r="E79" i="8"/>
  <c r="E73" i="8"/>
  <c r="E72" i="8"/>
  <c r="E71" i="8"/>
  <c r="E70" i="8"/>
  <c r="E69" i="8"/>
  <c r="E68" i="8"/>
  <c r="E67" i="8"/>
  <c r="E66" i="8"/>
  <c r="E65" i="8"/>
  <c r="E64" i="8"/>
  <c r="E63" i="8"/>
  <c r="E62" i="8"/>
  <c r="E61" i="8"/>
  <c r="E60" i="8"/>
  <c r="E59" i="8"/>
  <c r="E58" i="8"/>
  <c r="E57" i="8"/>
  <c r="E45" i="8"/>
  <c r="E44" i="8"/>
  <c r="E43" i="8"/>
  <c r="E42" i="8"/>
  <c r="E41" i="8"/>
  <c r="E40" i="8"/>
  <c r="E39" i="8"/>
  <c r="E38" i="8"/>
  <c r="E37" i="8"/>
  <c r="E36" i="8"/>
  <c r="E34" i="8"/>
  <c r="E32" i="8"/>
  <c r="E31" i="8"/>
  <c r="A1" i="2"/>
  <c r="F17" i="9" l="1"/>
  <c r="E35" i="8" s="1"/>
  <c r="F16" i="9"/>
  <c r="E33" i="8" s="1"/>
  <c r="F15" i="9"/>
  <c r="F14" i="9"/>
  <c r="F13" i="9"/>
  <c r="F4" i="9" l="1"/>
  <c r="E27" i="8"/>
  <c r="E26" i="8"/>
  <c r="E25" i="8"/>
  <c r="E24" i="8"/>
  <c r="E23" i="8"/>
  <c r="E22" i="8"/>
  <c r="E21" i="8"/>
  <c r="E20" i="8"/>
  <c r="E19" i="8"/>
  <c r="E18" i="8"/>
  <c r="E17" i="8"/>
  <c r="E16" i="8"/>
  <c r="E15" i="8"/>
  <c r="E14" i="8"/>
  <c r="E13" i="8"/>
  <c r="E10" i="8"/>
  <c r="Q199" i="8"/>
  <c r="Q198" i="8"/>
  <c r="Q197" i="8"/>
  <c r="Q196" i="8"/>
  <c r="Q195" i="8"/>
  <c r="Q194" i="8"/>
  <c r="Q193" i="8"/>
  <c r="Q192" i="8"/>
  <c r="Q191" i="8"/>
  <c r="Q190" i="8"/>
  <c r="Q189" i="8"/>
  <c r="Q188" i="8"/>
  <c r="Q187" i="8"/>
  <c r="Q186" i="8"/>
  <c r="Q171" i="8"/>
  <c r="Q170" i="8"/>
  <c r="Q169" i="8"/>
  <c r="Q168" i="8"/>
  <c r="Q167" i="8"/>
  <c r="Q166" i="8"/>
  <c r="Q165" i="8"/>
  <c r="Q164" i="8"/>
  <c r="Q163" i="8"/>
  <c r="Q162" i="8"/>
  <c r="Q161" i="8"/>
  <c r="Q160" i="8"/>
  <c r="Q159" i="8"/>
  <c r="Q158" i="8"/>
  <c r="Q154" i="8"/>
  <c r="Q153" i="8"/>
  <c r="Q152" i="8"/>
  <c r="Q151" i="8"/>
  <c r="Q150" i="8"/>
  <c r="Q146" i="8"/>
  <c r="Q145" i="8"/>
  <c r="Q144" i="8"/>
  <c r="Q143" i="8"/>
  <c r="Q142" i="8"/>
  <c r="Q141" i="8"/>
  <c r="Q140" i="8"/>
  <c r="Q139" i="8"/>
  <c r="Q138" i="8"/>
  <c r="Q137" i="8"/>
  <c r="Q136" i="8"/>
  <c r="Q135" i="8"/>
  <c r="Q134" i="8"/>
  <c r="Q133" i="8"/>
  <c r="Q132" i="8"/>
  <c r="Q131" i="8"/>
  <c r="Q130" i="8"/>
  <c r="Q129" i="8"/>
  <c r="Q125" i="8"/>
  <c r="Q124" i="8"/>
  <c r="Q123" i="8"/>
  <c r="Q122" i="8"/>
  <c r="Q121" i="8"/>
  <c r="Q106" i="8"/>
  <c r="Q105" i="8"/>
  <c r="Q104" i="8"/>
  <c r="Q103" i="8"/>
  <c r="Q102" i="8"/>
  <c r="Q98" i="8"/>
  <c r="Q97" i="8"/>
  <c r="Q96" i="8"/>
  <c r="Q95" i="8"/>
  <c r="Q94" i="8"/>
  <c r="Q93" i="8"/>
  <c r="Q89" i="8"/>
  <c r="Q88" i="8"/>
  <c r="Q87" i="8"/>
  <c r="Q86" i="8"/>
  <c r="Q85" i="8"/>
  <c r="Q84" i="8"/>
  <c r="Q83" i="8"/>
  <c r="Q82" i="8"/>
  <c r="Q81" i="8"/>
  <c r="Q80" i="8"/>
  <c r="Q79" i="8"/>
  <c r="Q78" i="8"/>
  <c r="Q73" i="8"/>
  <c r="Q72" i="8"/>
  <c r="Q71" i="8"/>
  <c r="Q70" i="8"/>
  <c r="Q69" i="8"/>
  <c r="Q68" i="8"/>
  <c r="Q67" i="8"/>
  <c r="Q66" i="8"/>
  <c r="Q65" i="8"/>
  <c r="Q64" i="8"/>
  <c r="Q63" i="8"/>
  <c r="Q62" i="8"/>
  <c r="Q61" i="8"/>
  <c r="Q60" i="8"/>
  <c r="Q59" i="8"/>
  <c r="Q58" i="8"/>
  <c r="Q57" i="8"/>
  <c r="Q45" i="8"/>
  <c r="Q44" i="8"/>
  <c r="Q43" i="8"/>
  <c r="Q42" i="8"/>
  <c r="Q41" i="8"/>
  <c r="Q40" i="8"/>
  <c r="Q39" i="8"/>
  <c r="Q38" i="8"/>
  <c r="Q37" i="8"/>
  <c r="Q36" i="8"/>
  <c r="Q35" i="8"/>
  <c r="Q34" i="8"/>
  <c r="Q33" i="8"/>
  <c r="Q32" i="8"/>
  <c r="Q31" i="8"/>
  <c r="Q30" i="8"/>
  <c r="Q27" i="8"/>
  <c r="Q26" i="8"/>
  <c r="Q25" i="8"/>
  <c r="Q24" i="8"/>
  <c r="Q23" i="8"/>
  <c r="Q22" i="8"/>
  <c r="Q21" i="8"/>
  <c r="Q20" i="8"/>
  <c r="Q19" i="8"/>
  <c r="Q18" i="8"/>
  <c r="Q17" i="8"/>
  <c r="Q16" i="8"/>
  <c r="Q15" i="8"/>
  <c r="Q14" i="8"/>
  <c r="Q13" i="8"/>
  <c r="Q12" i="8"/>
  <c r="Q29" i="8"/>
  <c r="Q11" i="8"/>
  <c r="Q28" i="8"/>
  <c r="Q10" i="8"/>
  <c r="Q157" i="8"/>
  <c r="Q149" i="8"/>
  <c r="P70" i="9"/>
  <c r="P69" i="9"/>
  <c r="P68" i="9"/>
  <c r="P67" i="9"/>
  <c r="P66" i="9"/>
  <c r="P65" i="9"/>
  <c r="P64" i="9"/>
  <c r="P63" i="9"/>
  <c r="P62" i="9"/>
  <c r="P61" i="9"/>
  <c r="P72" i="9" l="1"/>
  <c r="E72" i="9" s="1"/>
  <c r="P71" i="9"/>
  <c r="E71" i="9" s="1"/>
  <c r="P60" i="9"/>
  <c r="P59" i="9"/>
  <c r="P58" i="9"/>
  <c r="P57" i="9"/>
  <c r="P56" i="9"/>
  <c r="P55" i="9"/>
  <c r="P54" i="9"/>
  <c r="P53" i="9"/>
  <c r="P52" i="9"/>
  <c r="P51" i="9"/>
  <c r="P50" i="9"/>
  <c r="P49" i="9"/>
  <c r="P48" i="9"/>
  <c r="P47" i="9"/>
  <c r="P46" i="9"/>
  <c r="P45" i="9"/>
  <c r="P44" i="9"/>
  <c r="P43" i="9"/>
  <c r="P42" i="9"/>
  <c r="P41" i="9"/>
  <c r="E41" i="9" s="1"/>
  <c r="P40" i="9"/>
  <c r="P39" i="9"/>
  <c r="P38" i="9"/>
  <c r="P37" i="9"/>
  <c r="P36" i="9"/>
  <c r="P35" i="9"/>
  <c r="P34" i="9"/>
  <c r="P33" i="9"/>
  <c r="P32" i="9"/>
  <c r="P31" i="9"/>
  <c r="P30" i="9"/>
  <c r="E30" i="9" s="1"/>
  <c r="P29" i="9"/>
  <c r="P28" i="9"/>
  <c r="P27" i="9"/>
  <c r="P26" i="9"/>
  <c r="E26" i="9" s="1"/>
  <c r="P25" i="9"/>
  <c r="P24" i="9"/>
  <c r="P23" i="9"/>
  <c r="P22" i="9"/>
  <c r="P21" i="9"/>
  <c r="P20" i="9"/>
  <c r="P19" i="9"/>
  <c r="E19" i="9" s="1"/>
  <c r="P18" i="9"/>
  <c r="E18" i="9" s="1"/>
  <c r="P17" i="9"/>
  <c r="E17" i="9" s="1"/>
  <c r="P16" i="9"/>
  <c r="E16" i="9" s="1"/>
  <c r="P15" i="9"/>
  <c r="E15" i="9" s="1"/>
  <c r="P14" i="9"/>
  <c r="E14" i="9" s="1"/>
  <c r="P13" i="9"/>
  <c r="E13" i="9" s="1"/>
  <c r="F98" i="8" l="1"/>
  <c r="F97" i="8"/>
  <c r="F96" i="8"/>
  <c r="F95" i="8"/>
  <c r="F94" i="8"/>
  <c r="F93" i="8"/>
  <c r="F99" i="8" l="1"/>
  <c r="F199" i="8"/>
  <c r="F198" i="8"/>
  <c r="F197" i="8"/>
  <c r="F196" i="8"/>
  <c r="F195" i="8"/>
  <c r="F194" i="8"/>
  <c r="F193" i="8"/>
  <c r="F192" i="8"/>
  <c r="F191" i="8"/>
  <c r="F190" i="8"/>
  <c r="F189" i="8"/>
  <c r="F188" i="8"/>
  <c r="F187" i="8"/>
  <c r="F186" i="8"/>
  <c r="F171" i="8"/>
  <c r="F170" i="8"/>
  <c r="F169" i="8"/>
  <c r="F168" i="8"/>
  <c r="F167" i="8"/>
  <c r="F166" i="8"/>
  <c r="F165" i="8"/>
  <c r="F164" i="8"/>
  <c r="F163" i="8"/>
  <c r="F162" i="8"/>
  <c r="F161" i="8"/>
  <c r="F160" i="8"/>
  <c r="F159" i="8"/>
  <c r="F158" i="8"/>
  <c r="F154" i="8"/>
  <c r="F153" i="8"/>
  <c r="F152" i="8"/>
  <c r="F151" i="8"/>
  <c r="F150" i="8"/>
  <c r="F141" i="8"/>
  <c r="F146" i="8"/>
  <c r="F145" i="8"/>
  <c r="F144" i="8"/>
  <c r="F143" i="8"/>
  <c r="F142" i="8"/>
  <c r="F139" i="8"/>
  <c r="F138" i="8"/>
  <c r="F111" i="12" s="1"/>
  <c r="H111" i="12" s="1"/>
  <c r="F137" i="8"/>
  <c r="F110" i="12" s="1"/>
  <c r="H110" i="12" s="1"/>
  <c r="F136" i="8"/>
  <c r="F109" i="12" s="1"/>
  <c r="H109" i="12" s="1"/>
  <c r="F135" i="8"/>
  <c r="F108" i="12" s="1"/>
  <c r="H108" i="12" s="1"/>
  <c r="F134" i="8"/>
  <c r="F107" i="12" s="1"/>
  <c r="H107" i="12" s="1"/>
  <c r="F133" i="8"/>
  <c r="F106" i="12" s="1"/>
  <c r="H106" i="12" s="1"/>
  <c r="F132" i="8"/>
  <c r="F105" i="12" s="1"/>
  <c r="H105" i="12" s="1"/>
  <c r="F131" i="8"/>
  <c r="F104" i="12" s="1"/>
  <c r="H104" i="12" s="1"/>
  <c r="F130" i="8"/>
  <c r="F103" i="12" s="1"/>
  <c r="H103" i="12" s="1"/>
  <c r="F129" i="8"/>
  <c r="F102" i="12" s="1"/>
  <c r="H102" i="12" s="1"/>
  <c r="F125" i="8"/>
  <c r="F124" i="8"/>
  <c r="F123" i="8"/>
  <c r="F122" i="8"/>
  <c r="F121" i="8"/>
  <c r="F107" i="8"/>
  <c r="F106" i="8"/>
  <c r="F105" i="8"/>
  <c r="F104" i="8"/>
  <c r="F103" i="8"/>
  <c r="F102" i="8"/>
  <c r="F89" i="8"/>
  <c r="F88" i="8"/>
  <c r="F87" i="8"/>
  <c r="F86" i="8"/>
  <c r="F85" i="8"/>
  <c r="F84" i="8"/>
  <c r="F83" i="8"/>
  <c r="F82" i="8"/>
  <c r="F81" i="8"/>
  <c r="F80" i="8"/>
  <c r="F79" i="8"/>
  <c r="F78" i="8"/>
  <c r="F73" i="8"/>
  <c r="F72" i="8"/>
  <c r="F71" i="8"/>
  <c r="F70" i="8"/>
  <c r="F69" i="8"/>
  <c r="F68" i="8"/>
  <c r="F67" i="8"/>
  <c r="F66" i="8"/>
  <c r="F65" i="8"/>
  <c r="F64" i="8"/>
  <c r="F63" i="8"/>
  <c r="F62" i="8"/>
  <c r="F61" i="8"/>
  <c r="F60" i="8"/>
  <c r="F59" i="8"/>
  <c r="F58" i="8"/>
  <c r="F57" i="8"/>
  <c r="F45" i="8"/>
  <c r="F44" i="8"/>
  <c r="F43" i="8"/>
  <c r="F42" i="8"/>
  <c r="F41" i="8"/>
  <c r="F40" i="8"/>
  <c r="F39" i="8"/>
  <c r="F38" i="8"/>
  <c r="F37" i="8"/>
  <c r="F36" i="8"/>
  <c r="F34" i="8"/>
  <c r="F32" i="8"/>
  <c r="F31" i="8"/>
  <c r="F27" i="8"/>
  <c r="F26" i="8"/>
  <c r="F25" i="8"/>
  <c r="F24" i="8"/>
  <c r="F23" i="8"/>
  <c r="F22" i="8"/>
  <c r="F21" i="8"/>
  <c r="F20" i="8"/>
  <c r="F19" i="8"/>
  <c r="F18" i="8"/>
  <c r="F17" i="8"/>
  <c r="F16" i="8"/>
  <c r="F15" i="8"/>
  <c r="F14" i="8"/>
  <c r="F13" i="8"/>
  <c r="F12" i="8"/>
  <c r="F11" i="8"/>
  <c r="F10" i="8"/>
  <c r="F126" i="8" l="1"/>
  <c r="F172" i="8"/>
  <c r="F200" i="8"/>
  <c r="F108" i="8"/>
  <c r="F74" i="8"/>
  <c r="F147" i="8"/>
  <c r="F90" i="8"/>
  <c r="F155" i="8"/>
  <c r="C19" i="11" l="1"/>
  <c r="K104" i="12"/>
  <c r="D161" i="12"/>
  <c r="F161" i="12" s="1"/>
  <c r="G17" i="11"/>
  <c r="G9" i="11"/>
  <c r="D112" i="12"/>
  <c r="E112" i="12"/>
  <c r="D52" i="12"/>
  <c r="E52" i="12"/>
  <c r="D53" i="12"/>
  <c r="E53" i="12"/>
  <c r="D54" i="12"/>
  <c r="E54" i="12"/>
  <c r="D55" i="12"/>
  <c r="E55" i="12"/>
  <c r="D56" i="12"/>
  <c r="E56" i="12"/>
  <c r="D57" i="12"/>
  <c r="E57" i="12"/>
  <c r="D58" i="12"/>
  <c r="E58" i="12"/>
  <c r="D59" i="12"/>
  <c r="E59" i="12"/>
  <c r="F59" i="12"/>
  <c r="H59" i="12" s="1"/>
  <c r="D60" i="12"/>
  <c r="E60" i="12"/>
  <c r="D61" i="12"/>
  <c r="E61" i="12"/>
  <c r="D62" i="12"/>
  <c r="E62" i="12"/>
  <c r="D63" i="12"/>
  <c r="E63" i="12"/>
  <c r="D64" i="12"/>
  <c r="E64" i="12"/>
  <c r="F64" i="12"/>
  <c r="H64" i="12" s="1"/>
  <c r="D65" i="12"/>
  <c r="E65" i="12"/>
  <c r="D66" i="12"/>
  <c r="E66" i="12"/>
  <c r="D67" i="12"/>
  <c r="E67" i="12"/>
  <c r="F67" i="12"/>
  <c r="H67" i="12" s="1"/>
  <c r="D128" i="12"/>
  <c r="E128" i="12"/>
  <c r="D129" i="12"/>
  <c r="E129" i="12"/>
  <c r="D130" i="12"/>
  <c r="E130" i="12"/>
  <c r="D131" i="12"/>
  <c r="E131" i="12"/>
  <c r="D132" i="12"/>
  <c r="E132" i="12"/>
  <c r="F132" i="12"/>
  <c r="H132" i="12" s="1"/>
  <c r="D133" i="12"/>
  <c r="E133" i="12"/>
  <c r="D134" i="12"/>
  <c r="E134" i="12"/>
  <c r="D135" i="12"/>
  <c r="E135" i="12"/>
  <c r="D136" i="12"/>
  <c r="E136" i="12"/>
  <c r="D137" i="12"/>
  <c r="E137" i="12"/>
  <c r="D138" i="12"/>
  <c r="E138" i="12"/>
  <c r="D139" i="12"/>
  <c r="E139" i="12"/>
  <c r="F52" i="12"/>
  <c r="F53" i="12"/>
  <c r="H53" i="12" s="1"/>
  <c r="F54" i="12"/>
  <c r="H54" i="12" s="1"/>
  <c r="F55" i="12"/>
  <c r="H55" i="12" s="1"/>
  <c r="F56" i="12"/>
  <c r="H56" i="12" s="1"/>
  <c r="F57" i="12"/>
  <c r="H57" i="12" s="1"/>
  <c r="F58" i="12"/>
  <c r="H58" i="12" s="1"/>
  <c r="F60" i="12"/>
  <c r="H60" i="12" s="1"/>
  <c r="F61" i="12"/>
  <c r="H61" i="12" s="1"/>
  <c r="F62" i="12"/>
  <c r="H62" i="12" s="1"/>
  <c r="F63" i="12"/>
  <c r="H63" i="12" s="1"/>
  <c r="F65" i="12"/>
  <c r="H65" i="12" s="1"/>
  <c r="F66" i="12"/>
  <c r="H66" i="12" s="1"/>
  <c r="F128" i="12"/>
  <c r="A1" i="4"/>
  <c r="A1" i="9" s="1"/>
  <c r="D4" i="12"/>
  <c r="D3" i="12"/>
  <c r="N32" i="10"/>
  <c r="N31" i="10"/>
  <c r="N30" i="10"/>
  <c r="N29" i="10"/>
  <c r="N28" i="10"/>
  <c r="N27" i="10"/>
  <c r="N26" i="10"/>
  <c r="N25" i="10"/>
  <c r="N24" i="10"/>
  <c r="N23" i="10"/>
  <c r="N17" i="10"/>
  <c r="N16" i="10"/>
  <c r="N15" i="10"/>
  <c r="N14" i="10"/>
  <c r="N13" i="10"/>
  <c r="N12" i="10"/>
  <c r="N11" i="10"/>
  <c r="N10" i="10"/>
  <c r="N9" i="10"/>
  <c r="N8" i="10"/>
  <c r="D160" i="12"/>
  <c r="F160" i="12" s="1"/>
  <c r="H160" i="12" s="1"/>
  <c r="D165" i="12"/>
  <c r="F165" i="12" s="1"/>
  <c r="D162" i="12"/>
  <c r="D163" i="12"/>
  <c r="B2" i="11"/>
  <c r="A2" i="11"/>
  <c r="H202" i="8"/>
  <c r="K156" i="12" s="1"/>
  <c r="G202" i="8"/>
  <c r="J156" i="12" s="1"/>
  <c r="E147" i="8"/>
  <c r="D147" i="8"/>
  <c r="F120" i="12"/>
  <c r="H120" i="12" s="1"/>
  <c r="F121" i="12"/>
  <c r="H121" i="12" s="1"/>
  <c r="F122" i="12"/>
  <c r="H122" i="12" s="1"/>
  <c r="F129" i="12"/>
  <c r="H129" i="12" s="1"/>
  <c r="F130" i="12"/>
  <c r="H130" i="12" s="1"/>
  <c r="F131" i="12"/>
  <c r="H131" i="12" s="1"/>
  <c r="F133" i="12"/>
  <c r="H133" i="12" s="1"/>
  <c r="F134" i="12"/>
  <c r="H134" i="12" s="1"/>
  <c r="F135" i="12"/>
  <c r="H135" i="12" s="1"/>
  <c r="F136" i="12"/>
  <c r="H136" i="12" s="1"/>
  <c r="F137" i="12"/>
  <c r="H137" i="12" s="1"/>
  <c r="F138" i="12"/>
  <c r="H138" i="12" s="1"/>
  <c r="F139" i="12"/>
  <c r="H139" i="12" s="1"/>
  <c r="F141" i="12"/>
  <c r="H141" i="12" s="1"/>
  <c r="F143" i="12"/>
  <c r="H143" i="12" s="1"/>
  <c r="F145" i="12"/>
  <c r="H145" i="12" s="1"/>
  <c r="F146" i="12"/>
  <c r="H146" i="12" s="1"/>
  <c r="F147" i="12"/>
  <c r="H147" i="12" s="1"/>
  <c r="F151" i="12"/>
  <c r="H151" i="12" s="1"/>
  <c r="F152" i="12"/>
  <c r="H152" i="12" s="1"/>
  <c r="F153" i="12"/>
  <c r="H153" i="12" s="1"/>
  <c r="F154" i="12"/>
  <c r="H154" i="12" s="1"/>
  <c r="F82" i="12"/>
  <c r="E155" i="8"/>
  <c r="E172" i="8"/>
  <c r="E200" i="8"/>
  <c r="D200" i="8"/>
  <c r="D155" i="8"/>
  <c r="D172" i="8"/>
  <c r="D46" i="8"/>
  <c r="D74" i="8"/>
  <c r="D90" i="8"/>
  <c r="D99" i="8"/>
  <c r="D108" i="8"/>
  <c r="D126" i="8"/>
  <c r="G119" i="12"/>
  <c r="F112" i="12"/>
  <c r="H112" i="12" s="1"/>
  <c r="F113" i="12"/>
  <c r="H113" i="12" s="1"/>
  <c r="F114" i="12"/>
  <c r="H114" i="12" s="1"/>
  <c r="F115" i="12"/>
  <c r="H115" i="12" s="1"/>
  <c r="F116" i="12"/>
  <c r="H116" i="12" s="1"/>
  <c r="F117" i="12"/>
  <c r="H117" i="12" s="1"/>
  <c r="F118" i="12"/>
  <c r="H118" i="12" s="1"/>
  <c r="E113" i="12"/>
  <c r="E114" i="12"/>
  <c r="E115" i="12"/>
  <c r="E116" i="12"/>
  <c r="E117" i="12"/>
  <c r="E118" i="12"/>
  <c r="D113" i="12"/>
  <c r="D114" i="12"/>
  <c r="D115" i="12"/>
  <c r="D116" i="12"/>
  <c r="D117" i="12"/>
  <c r="D118" i="12"/>
  <c r="F15" i="12"/>
  <c r="H15" i="12" s="1"/>
  <c r="F17" i="12"/>
  <c r="H17" i="12" s="1"/>
  <c r="F18" i="12"/>
  <c r="H18" i="12" s="1"/>
  <c r="F19" i="12"/>
  <c r="H19" i="12" s="1"/>
  <c r="F20" i="12"/>
  <c r="H20" i="12" s="1"/>
  <c r="F21" i="12"/>
  <c r="H21" i="12" s="1"/>
  <c r="F22" i="12"/>
  <c r="H22" i="12" s="1"/>
  <c r="F23" i="12"/>
  <c r="H23" i="12" s="1"/>
  <c r="F24" i="12"/>
  <c r="H24" i="12" s="1"/>
  <c r="F25" i="12"/>
  <c r="H25" i="12" s="1"/>
  <c r="F26" i="12"/>
  <c r="H26" i="12" s="1"/>
  <c r="F27" i="12"/>
  <c r="H27" i="12" s="1"/>
  <c r="F28" i="12"/>
  <c r="H28" i="12" s="1"/>
  <c r="F29" i="12"/>
  <c r="H29" i="12" s="1"/>
  <c r="F30" i="12"/>
  <c r="H30" i="12" s="1"/>
  <c r="F31" i="12"/>
  <c r="H31" i="12" s="1"/>
  <c r="F35" i="12"/>
  <c r="H35" i="12" s="1"/>
  <c r="F36" i="12"/>
  <c r="H36" i="12" s="1"/>
  <c r="F33" i="8"/>
  <c r="F37" i="12" s="1"/>
  <c r="H37" i="12" s="1"/>
  <c r="F38" i="12"/>
  <c r="H38" i="12" s="1"/>
  <c r="F35" i="8"/>
  <c r="F39" i="12" s="1"/>
  <c r="H39" i="12" s="1"/>
  <c r="F40" i="12"/>
  <c r="H40" i="12" s="1"/>
  <c r="F41" i="12"/>
  <c r="H41" i="12" s="1"/>
  <c r="F42" i="12"/>
  <c r="H42" i="12" s="1"/>
  <c r="F43" i="12"/>
  <c r="H43" i="12" s="1"/>
  <c r="F44" i="12"/>
  <c r="H44" i="12" s="1"/>
  <c r="F45" i="12"/>
  <c r="H45" i="12" s="1"/>
  <c r="F46" i="12"/>
  <c r="H46" i="12" s="1"/>
  <c r="F47" i="12"/>
  <c r="H47" i="12" s="1"/>
  <c r="F48" i="12"/>
  <c r="H48" i="12" s="1"/>
  <c r="F49" i="12"/>
  <c r="H49" i="12" s="1"/>
  <c r="G50" i="12"/>
  <c r="G68" i="12"/>
  <c r="F70" i="12"/>
  <c r="F71" i="12"/>
  <c r="H71" i="12" s="1"/>
  <c r="F72" i="12"/>
  <c r="H72" i="12" s="1"/>
  <c r="F73" i="12"/>
  <c r="H73" i="12" s="1"/>
  <c r="F74" i="12"/>
  <c r="H74" i="12" s="1"/>
  <c r="F75" i="12"/>
  <c r="H75" i="12" s="1"/>
  <c r="F76" i="12"/>
  <c r="H76" i="12" s="1"/>
  <c r="F77" i="12"/>
  <c r="H77" i="12" s="1"/>
  <c r="F78" i="12"/>
  <c r="H78" i="12" s="1"/>
  <c r="F79" i="12"/>
  <c r="H79" i="12" s="1"/>
  <c r="F80" i="12"/>
  <c r="H80" i="12" s="1"/>
  <c r="G81" i="12"/>
  <c r="F83" i="12"/>
  <c r="H83" i="12" s="1"/>
  <c r="F84" i="12"/>
  <c r="H84" i="12" s="1"/>
  <c r="F85" i="12"/>
  <c r="H85" i="12" s="1"/>
  <c r="F86" i="12"/>
  <c r="H86" i="12" s="1"/>
  <c r="F87" i="12"/>
  <c r="H87" i="12" s="1"/>
  <c r="G88" i="12"/>
  <c r="F89" i="12"/>
  <c r="H89" i="12" s="1"/>
  <c r="F90" i="12"/>
  <c r="F91" i="12"/>
  <c r="H91" i="12" s="1"/>
  <c r="F92" i="12"/>
  <c r="H92" i="12" s="1"/>
  <c r="F93" i="12"/>
  <c r="H93" i="12" s="1"/>
  <c r="F94" i="12"/>
  <c r="H94" i="12" s="1"/>
  <c r="G95" i="12"/>
  <c r="F96" i="12"/>
  <c r="H96" i="12" s="1"/>
  <c r="F98" i="12"/>
  <c r="H98" i="12" s="1"/>
  <c r="F100" i="12"/>
  <c r="H100" i="12" s="1"/>
  <c r="G101" i="12"/>
  <c r="F144" i="12"/>
  <c r="H144" i="12" s="1"/>
  <c r="F148" i="12"/>
  <c r="H148" i="12" s="1"/>
  <c r="F149" i="12"/>
  <c r="H149" i="12" s="1"/>
  <c r="F150" i="12"/>
  <c r="H150" i="12" s="1"/>
  <c r="G155" i="12"/>
  <c r="F123" i="12"/>
  <c r="H123" i="12" s="1"/>
  <c r="F124" i="12"/>
  <c r="H124" i="12" s="1"/>
  <c r="G125" i="12"/>
  <c r="F126" i="12"/>
  <c r="H126" i="12" s="1"/>
  <c r="F127" i="12"/>
  <c r="H127" i="12" s="1"/>
  <c r="G140" i="12"/>
  <c r="E14" i="12"/>
  <c r="E15" i="12"/>
  <c r="E16" i="12"/>
  <c r="E17" i="12"/>
  <c r="E18" i="12"/>
  <c r="E19" i="12"/>
  <c r="E20" i="12"/>
  <c r="E21" i="12"/>
  <c r="E22" i="12"/>
  <c r="E23" i="12"/>
  <c r="E24" i="12"/>
  <c r="E25" i="12"/>
  <c r="E26" i="12"/>
  <c r="E27" i="12"/>
  <c r="E28" i="12"/>
  <c r="E29" i="12"/>
  <c r="E30" i="12"/>
  <c r="E31" i="12"/>
  <c r="E35" i="12"/>
  <c r="E36" i="12"/>
  <c r="E38" i="12"/>
  <c r="E40" i="12"/>
  <c r="E41" i="12"/>
  <c r="E42" i="12"/>
  <c r="E43" i="12"/>
  <c r="E44" i="12"/>
  <c r="E45" i="12"/>
  <c r="E46" i="12"/>
  <c r="E47" i="12"/>
  <c r="E48" i="12"/>
  <c r="E49" i="12"/>
  <c r="E51" i="12"/>
  <c r="E69" i="12"/>
  <c r="E70" i="12"/>
  <c r="E71" i="12"/>
  <c r="E72" i="12"/>
  <c r="E73" i="12"/>
  <c r="E74" i="12"/>
  <c r="E75" i="12"/>
  <c r="E76" i="12"/>
  <c r="E77" i="12"/>
  <c r="E78" i="12"/>
  <c r="E79" i="12"/>
  <c r="E80" i="12"/>
  <c r="E82" i="12"/>
  <c r="E83" i="12"/>
  <c r="E84" i="12"/>
  <c r="E85" i="12"/>
  <c r="E86" i="12"/>
  <c r="E87" i="12"/>
  <c r="E89" i="12"/>
  <c r="E90" i="12"/>
  <c r="E91" i="12"/>
  <c r="E92" i="12"/>
  <c r="E93" i="12"/>
  <c r="E94" i="12"/>
  <c r="E96" i="12"/>
  <c r="E97" i="12"/>
  <c r="E98" i="12"/>
  <c r="E99" i="12"/>
  <c r="E100" i="12"/>
  <c r="E141" i="12"/>
  <c r="E142" i="12"/>
  <c r="E143" i="12"/>
  <c r="E144" i="12"/>
  <c r="E145" i="12"/>
  <c r="E146" i="12"/>
  <c r="E147" i="12"/>
  <c r="E148" i="12"/>
  <c r="E149" i="12"/>
  <c r="E150" i="12"/>
  <c r="E151" i="12"/>
  <c r="E152" i="12"/>
  <c r="E153" i="12"/>
  <c r="E154" i="12"/>
  <c r="E120" i="12"/>
  <c r="E121" i="12"/>
  <c r="E122" i="12"/>
  <c r="E123" i="12"/>
  <c r="E124" i="12"/>
  <c r="E126" i="12"/>
  <c r="E127"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1" i="12"/>
  <c r="D69" i="12"/>
  <c r="D70" i="12"/>
  <c r="D71" i="12"/>
  <c r="D72" i="12"/>
  <c r="D73" i="12"/>
  <c r="D74" i="12"/>
  <c r="D75" i="12"/>
  <c r="D76" i="12"/>
  <c r="D77" i="12"/>
  <c r="D78" i="12"/>
  <c r="D79" i="12"/>
  <c r="D80" i="12"/>
  <c r="D82" i="12"/>
  <c r="D83" i="12"/>
  <c r="D84" i="12"/>
  <c r="D85" i="12"/>
  <c r="D86" i="12"/>
  <c r="D87" i="12"/>
  <c r="D89" i="12"/>
  <c r="D90" i="12"/>
  <c r="D91" i="12"/>
  <c r="D92" i="12"/>
  <c r="D93" i="12"/>
  <c r="D94" i="12"/>
  <c r="D96" i="12"/>
  <c r="D97" i="12"/>
  <c r="D98" i="12"/>
  <c r="D99" i="12"/>
  <c r="D100" i="12"/>
  <c r="D141" i="12"/>
  <c r="D142" i="12"/>
  <c r="D143" i="12"/>
  <c r="D144" i="12"/>
  <c r="D145" i="12"/>
  <c r="D146" i="12"/>
  <c r="D147" i="12"/>
  <c r="D148" i="12"/>
  <c r="D149" i="12"/>
  <c r="D150" i="12"/>
  <c r="D151" i="12"/>
  <c r="D152" i="12"/>
  <c r="D153" i="12"/>
  <c r="D154" i="12"/>
  <c r="D120" i="12"/>
  <c r="D121" i="12"/>
  <c r="D122" i="12"/>
  <c r="D123" i="12"/>
  <c r="D124" i="12"/>
  <c r="D126" i="12"/>
  <c r="D127" i="12"/>
  <c r="F18" i="6"/>
  <c r="F19" i="6"/>
  <c r="F13" i="6"/>
  <c r="F14" i="6"/>
  <c r="F8" i="6"/>
  <c r="F9" i="6"/>
  <c r="D40" i="6"/>
  <c r="D12" i="12" s="1"/>
  <c r="E40" i="6"/>
  <c r="E12" i="12" s="1"/>
  <c r="F23" i="6"/>
  <c r="F24" i="6"/>
  <c r="E25" i="6"/>
  <c r="E11" i="12" s="1"/>
  <c r="D25" i="6"/>
  <c r="D11" i="12" s="1"/>
  <c r="G13" i="12"/>
  <c r="F39" i="6"/>
  <c r="F38" i="6"/>
  <c r="F37" i="6"/>
  <c r="F36" i="6"/>
  <c r="F35" i="6"/>
  <c r="F34" i="6"/>
  <c r="F33" i="6"/>
  <c r="F32" i="6"/>
  <c r="F31" i="6"/>
  <c r="F30" i="6"/>
  <c r="F29" i="6"/>
  <c r="F28" i="6"/>
  <c r="A3" i="7"/>
  <c r="B2" i="6"/>
  <c r="A2" i="6"/>
  <c r="A3" i="5"/>
  <c r="A3" i="4"/>
  <c r="A3" i="9"/>
  <c r="A3" i="11"/>
  <c r="A3" i="10"/>
  <c r="B2" i="10"/>
  <c r="A2" i="10"/>
  <c r="B2" i="9"/>
  <c r="A2" i="9"/>
  <c r="B2" i="7"/>
  <c r="A2" i="7"/>
  <c r="B2" i="5"/>
  <c r="A2" i="5"/>
  <c r="B2" i="4"/>
  <c r="A2" i="4"/>
  <c r="E74" i="8"/>
  <c r="E90" i="8"/>
  <c r="E99" i="8"/>
  <c r="E108" i="8"/>
  <c r="E126" i="8"/>
  <c r="K141" i="12"/>
  <c r="J141" i="12"/>
  <c r="J120" i="12"/>
  <c r="K120" i="12"/>
  <c r="J126" i="12"/>
  <c r="K126" i="12"/>
  <c r="B2" i="8"/>
  <c r="B49" i="8" s="1"/>
  <c r="A2" i="8"/>
  <c r="A49" i="8" s="1"/>
  <c r="A1" i="3"/>
  <c r="D10" i="6"/>
  <c r="D8" i="12" s="1"/>
  <c r="I2" i="12"/>
  <c r="E10" i="6"/>
  <c r="E8" i="12" s="1"/>
  <c r="D15" i="6"/>
  <c r="D9" i="12" s="1"/>
  <c r="E15" i="6"/>
  <c r="E9" i="12" s="1"/>
  <c r="D20" i="6"/>
  <c r="D10" i="12" s="1"/>
  <c r="E20" i="6"/>
  <c r="E10" i="12" s="1"/>
  <c r="J14" i="12"/>
  <c r="K14" i="12"/>
  <c r="J15" i="12"/>
  <c r="K15" i="12"/>
  <c r="J16" i="12"/>
  <c r="K16" i="12"/>
  <c r="J40" i="12"/>
  <c r="K40" i="12"/>
  <c r="J69" i="12"/>
  <c r="K69" i="12"/>
  <c r="J82" i="12"/>
  <c r="K82" i="12"/>
  <c r="J89" i="12"/>
  <c r="K89" i="12"/>
  <c r="J96" i="12"/>
  <c r="K96" i="12"/>
  <c r="K102" i="12"/>
  <c r="K106" i="12"/>
  <c r="D157" i="12"/>
  <c r="G164" i="12"/>
  <c r="D166" i="12"/>
  <c r="F166" i="12" s="1"/>
  <c r="H166" i="12" s="1"/>
  <c r="D19" i="11"/>
  <c r="E19" i="11"/>
  <c r="F19" i="11"/>
  <c r="F55" i="7"/>
  <c r="F16" i="12"/>
  <c r="H16" i="12" s="1"/>
  <c r="F99" i="12"/>
  <c r="H99" i="12" s="1"/>
  <c r="F51" i="12"/>
  <c r="H51" i="12" s="1"/>
  <c r="F69" i="12"/>
  <c r="H69" i="12" s="1"/>
  <c r="A1" i="8" l="1"/>
  <c r="A48" i="8" s="1"/>
  <c r="B177" i="8"/>
  <c r="F20" i="6"/>
  <c r="E11" i="11" s="1"/>
  <c r="E12" i="11" s="1"/>
  <c r="E41" i="6"/>
  <c r="F57" i="7" s="1"/>
  <c r="F58" i="7" s="1"/>
  <c r="A1" i="11"/>
  <c r="F10" i="6"/>
  <c r="F8" i="12" s="1"/>
  <c r="D81" i="12"/>
  <c r="F25" i="6"/>
  <c r="F11" i="12" s="1"/>
  <c r="H11" i="12" s="1"/>
  <c r="E39" i="12"/>
  <c r="A112" i="8"/>
  <c r="A177" i="8"/>
  <c r="F15" i="6"/>
  <c r="D11" i="11" s="1"/>
  <c r="D12" i="11" s="1"/>
  <c r="E155" i="12"/>
  <c r="D202" i="8"/>
  <c r="D205" i="8" s="1"/>
  <c r="E125" i="12"/>
  <c r="G156" i="12"/>
  <c r="G159" i="12" s="1"/>
  <c r="D164" i="12"/>
  <c r="F164" i="12" s="1"/>
  <c r="F163" i="12"/>
  <c r="H163" i="12" s="1"/>
  <c r="D68" i="12"/>
  <c r="D155" i="12"/>
  <c r="D88" i="12"/>
  <c r="E88" i="12"/>
  <c r="F162" i="12"/>
  <c r="H162" i="12" s="1"/>
  <c r="D125" i="12"/>
  <c r="D119" i="12"/>
  <c r="E13" i="12"/>
  <c r="E101" i="12"/>
  <c r="E95" i="12"/>
  <c r="D101" i="12"/>
  <c r="D95" i="12"/>
  <c r="E140" i="12"/>
  <c r="E37" i="12"/>
  <c r="E81" i="12"/>
  <c r="F40" i="6"/>
  <c r="F12" i="12" s="1"/>
  <c r="H12" i="12" s="1"/>
  <c r="D140" i="12"/>
  <c r="G26" i="11"/>
  <c r="E68" i="12"/>
  <c r="E119" i="12"/>
  <c r="A176" i="8"/>
  <c r="A1" i="7"/>
  <c r="A1" i="10"/>
  <c r="B112" i="8"/>
  <c r="D167" i="12"/>
  <c r="H167" i="12" s="1"/>
  <c r="F119" i="12"/>
  <c r="H119" i="12" s="1"/>
  <c r="F88" i="12"/>
  <c r="H88" i="12" s="1"/>
  <c r="H82" i="12"/>
  <c r="H128" i="12"/>
  <c r="F140" i="12"/>
  <c r="H140" i="12" s="1"/>
  <c r="D13" i="12"/>
  <c r="H165" i="12"/>
  <c r="H90" i="12"/>
  <c r="F95" i="12"/>
  <c r="H95" i="12" s="1"/>
  <c r="H70" i="12"/>
  <c r="F81" i="12"/>
  <c r="H81" i="12" s="1"/>
  <c r="F68" i="12"/>
  <c r="H68" i="12" s="1"/>
  <c r="H52" i="12"/>
  <c r="D41" i="6"/>
  <c r="D43" i="6" s="1"/>
  <c r="F125" i="12"/>
  <c r="H125" i="12" s="1"/>
  <c r="F142" i="12"/>
  <c r="H142" i="12" s="1"/>
  <c r="D2" i="12"/>
  <c r="H161" i="12"/>
  <c r="A1" i="6"/>
  <c r="F97" i="12"/>
  <c r="A1" i="5"/>
  <c r="D50" i="12"/>
  <c r="F14" i="12"/>
  <c r="F11" i="11" l="1"/>
  <c r="F12" i="11" s="1"/>
  <c r="D156" i="12"/>
  <c r="D159" i="12" s="1"/>
  <c r="A111" i="8"/>
  <c r="F10" i="12"/>
  <c r="H10" i="12" s="1"/>
  <c r="C11" i="11"/>
  <c r="C12" i="11" s="1"/>
  <c r="G28" i="11"/>
  <c r="F9" i="12"/>
  <c r="H9" i="12" s="1"/>
  <c r="F155" i="12"/>
  <c r="H155" i="12" s="1"/>
  <c r="F41" i="6"/>
  <c r="F167" i="12"/>
  <c r="F168" i="12" s="1"/>
  <c r="H168" i="12"/>
  <c r="H97" i="12"/>
  <c r="F101" i="12"/>
  <c r="H101" i="12" s="1"/>
  <c r="H164" i="12"/>
  <c r="H8" i="12"/>
  <c r="H14" i="12"/>
  <c r="D168" i="12" l="1"/>
  <c r="G30" i="11"/>
  <c r="D169" i="12" s="1"/>
  <c r="G32" i="11"/>
  <c r="F13" i="12"/>
  <c r="H13" i="12" s="1"/>
  <c r="I10" i="12" s="1"/>
  <c r="D158" i="12"/>
  <c r="I161" i="12"/>
  <c r="I160" i="12"/>
  <c r="H170" i="12"/>
  <c r="H169" i="12"/>
  <c r="F169" i="12"/>
  <c r="F170" i="12"/>
  <c r="I164" i="12"/>
  <c r="I162" i="12"/>
  <c r="I163" i="12"/>
  <c r="F171" i="12" l="1"/>
  <c r="I12" i="12"/>
  <c r="I13" i="12"/>
  <c r="I11" i="12"/>
  <c r="I8" i="12"/>
  <c r="I9" i="12"/>
  <c r="D170" i="12"/>
  <c r="G34" i="11"/>
  <c r="D171" i="12" s="1"/>
  <c r="H171" i="12"/>
  <c r="E28" i="8" l="1"/>
  <c r="F28" i="8" s="1"/>
  <c r="F32" i="12" l="1"/>
  <c r="E32" i="12"/>
  <c r="H32" i="12" l="1"/>
  <c r="F74" i="9"/>
  <c r="E30" i="8"/>
  <c r="E34" i="12" s="1"/>
  <c r="E29" i="8"/>
  <c r="E46" i="8" l="1"/>
  <c r="E202" i="8" s="1"/>
  <c r="F30" i="8"/>
  <c r="F34" i="12" s="1"/>
  <c r="H34" i="12" s="1"/>
  <c r="F29" i="8"/>
  <c r="E33" i="12"/>
  <c r="F76" i="9" l="1"/>
  <c r="F77" i="9" s="1"/>
  <c r="F6" i="9"/>
  <c r="E50" i="12"/>
  <c r="E156" i="12" s="1"/>
  <c r="E159" i="12" s="1"/>
  <c r="F46" i="8"/>
  <c r="F202" i="8" s="1"/>
  <c r="F33" i="12"/>
  <c r="F50" i="12" l="1"/>
  <c r="H50" i="12" s="1"/>
  <c r="H33" i="12"/>
  <c r="H156" i="12" l="1"/>
  <c r="F156" i="12"/>
  <c r="F159" i="12" s="1"/>
  <c r="I50" i="12" l="1"/>
  <c r="I102" i="12"/>
  <c r="I107" i="12"/>
  <c r="I111" i="12"/>
  <c r="I105" i="12"/>
  <c r="I108" i="12"/>
  <c r="I110" i="12"/>
  <c r="I109" i="12"/>
  <c r="I106" i="12"/>
  <c r="I103" i="12"/>
  <c r="I104" i="12"/>
  <c r="I46" i="12"/>
  <c r="I17" i="12"/>
  <c r="I74" i="12"/>
  <c r="I82" i="12"/>
  <c r="I68" i="12"/>
  <c r="I151" i="12"/>
  <c r="I20" i="12"/>
  <c r="I155" i="12"/>
  <c r="I127" i="12"/>
  <c r="I36" i="12"/>
  <c r="I26" i="12"/>
  <c r="I31" i="12"/>
  <c r="I138" i="12"/>
  <c r="I141" i="12"/>
  <c r="I25" i="12"/>
  <c r="I130" i="12"/>
  <c r="I126" i="12"/>
  <c r="I91" i="12"/>
  <c r="I41" i="12"/>
  <c r="I37" i="12"/>
  <c r="I147" i="12"/>
  <c r="I58" i="12"/>
  <c r="I75" i="12"/>
  <c r="I69" i="12"/>
  <c r="I93" i="12"/>
  <c r="I18" i="12"/>
  <c r="I60" i="12"/>
  <c r="I52" i="12"/>
  <c r="I77" i="12"/>
  <c r="I145" i="12"/>
  <c r="H159" i="12"/>
  <c r="I40" i="12"/>
  <c r="I14" i="12"/>
  <c r="I29" i="12"/>
  <c r="I119" i="12"/>
  <c r="I53" i="12"/>
  <c r="I99" i="12"/>
  <c r="I64" i="12"/>
  <c r="I121" i="12"/>
  <c r="I61" i="12"/>
  <c r="I39" i="12"/>
  <c r="I47" i="12"/>
  <c r="I113" i="12"/>
  <c r="I79" i="12"/>
  <c r="I112" i="12"/>
  <c r="I118" i="12"/>
  <c r="I115" i="12"/>
  <c r="I86" i="12"/>
  <c r="I128" i="12"/>
  <c r="I117" i="12"/>
  <c r="I54" i="12"/>
  <c r="I120" i="12"/>
  <c r="I45" i="12"/>
  <c r="I150" i="12"/>
  <c r="I30" i="12"/>
  <c r="I129" i="12"/>
  <c r="I100" i="12"/>
  <c r="I114" i="12"/>
  <c r="I56" i="12"/>
  <c r="I143" i="12"/>
  <c r="I152" i="12"/>
  <c r="I84" i="12"/>
  <c r="I134" i="12"/>
  <c r="I90" i="12"/>
  <c r="I89" i="12"/>
  <c r="I63" i="12"/>
  <c r="I95" i="12"/>
  <c r="I135" i="12"/>
  <c r="I73" i="12"/>
  <c r="I80" i="12"/>
  <c r="I123" i="12"/>
  <c r="I27" i="12"/>
  <c r="I55" i="12"/>
  <c r="I44" i="12"/>
  <c r="I125" i="12"/>
  <c r="I51" i="12"/>
  <c r="I96" i="12"/>
  <c r="I131" i="12"/>
  <c r="I156" i="12"/>
  <c r="I139" i="12"/>
  <c r="I43" i="12"/>
  <c r="I57" i="12"/>
  <c r="I153" i="12"/>
  <c r="I154" i="12"/>
  <c r="I15" i="12"/>
  <c r="I146" i="12"/>
  <c r="I87" i="12"/>
  <c r="I94" i="12"/>
  <c r="I66" i="12"/>
  <c r="I24" i="12"/>
  <c r="I23" i="12"/>
  <c r="I21" i="12"/>
  <c r="I78" i="12"/>
  <c r="I97" i="12"/>
  <c r="I92" i="12"/>
  <c r="I136" i="12"/>
  <c r="I85" i="12"/>
  <c r="I142" i="12"/>
  <c r="I137" i="12"/>
  <c r="I140" i="12"/>
  <c r="I101" i="12"/>
  <c r="I42" i="12"/>
  <c r="I19" i="12"/>
  <c r="I76" i="12"/>
  <c r="I81" i="12"/>
  <c r="I70" i="12"/>
  <c r="I98" i="12"/>
  <c r="I62" i="12"/>
  <c r="I116" i="12"/>
  <c r="I149" i="12"/>
  <c r="I32" i="12"/>
  <c r="I28" i="12"/>
  <c r="I38" i="12"/>
  <c r="I144" i="12"/>
  <c r="I22" i="12"/>
  <c r="I59" i="12"/>
  <c r="I16" i="12"/>
  <c r="I88" i="12"/>
  <c r="I35" i="12"/>
  <c r="I71" i="12"/>
  <c r="I124" i="12"/>
  <c r="I48" i="12"/>
  <c r="I65" i="12"/>
  <c r="I49" i="12"/>
  <c r="I148" i="12"/>
  <c r="I132" i="12"/>
  <c r="I67" i="12"/>
  <c r="I133" i="12"/>
  <c r="I122" i="12"/>
  <c r="I72" i="12"/>
  <c r="I83" i="12"/>
  <c r="I34" i="12"/>
  <c r="I33" i="12"/>
  <c r="F7" i="9"/>
  <c r="E1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Meadows</author>
  </authors>
  <commentList>
    <comment ref="E9" authorId="0" shapeId="0" xr:uid="{00000000-0006-0000-0700-000001000000}">
      <text>
        <r>
          <rPr>
            <b/>
            <sz val="9"/>
            <color indexed="81"/>
            <rFont val="Tahoma"/>
            <family val="2"/>
          </rPr>
          <t xml:space="preserve">All Provider Adjustments must 
be entered on Sch C-1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Meadows</author>
  </authors>
  <commentList>
    <comment ref="C11" authorId="0" shapeId="0" xr:uid="{00000000-0006-0000-0800-000001000000}">
      <text>
        <r>
          <rPr>
            <b/>
            <sz val="9"/>
            <color indexed="81"/>
            <rFont val="Tahoma"/>
            <charset val="1"/>
          </rPr>
          <t>Enter Cost Category as 0X0 or X00</t>
        </r>
      </text>
    </comment>
    <comment ref="D11" authorId="0" shapeId="0" xr:uid="{00000000-0006-0000-0800-000002000000}">
      <text>
        <r>
          <rPr>
            <b/>
            <sz val="9"/>
            <color indexed="81"/>
            <rFont val="Tahoma"/>
            <family val="2"/>
          </rPr>
          <t>Enter Account Number as XXX</t>
        </r>
      </text>
    </comment>
    <comment ref="E11" authorId="0" shapeId="0" xr:uid="{00000000-0006-0000-0800-000003000000}">
      <text>
        <r>
          <rPr>
            <b/>
            <sz val="9"/>
            <color indexed="81"/>
            <rFont val="Tahoma"/>
            <family val="2"/>
          </rPr>
          <t>If Cost Category and Account Number are correct, Account Title will auto-fill;</t>
        </r>
        <r>
          <rPr>
            <sz val="9"/>
            <color indexed="81"/>
            <rFont val="Tahoma"/>
            <family val="2"/>
          </rPr>
          <t xml:space="preserve">
</t>
        </r>
        <r>
          <rPr>
            <b/>
            <sz val="9"/>
            <color indexed="81"/>
            <rFont val="Tahoma"/>
            <family val="2"/>
          </rPr>
          <t>if not correct, "#N/A" appears.</t>
        </r>
      </text>
    </comment>
  </commentList>
</comments>
</file>

<file path=xl/sharedStrings.xml><?xml version="1.0" encoding="utf-8"?>
<sst xmlns="http://schemas.openxmlformats.org/spreadsheetml/2006/main" count="1531" uniqueCount="663">
  <si>
    <t xml:space="preserve">FACILITY COST PROFILE (FCP) </t>
  </si>
  <si>
    <t>(1)</t>
  </si>
  <si>
    <t>(2)</t>
  </si>
  <si>
    <t>Index</t>
  </si>
  <si>
    <t>Instructions</t>
  </si>
  <si>
    <t>Sch A</t>
  </si>
  <si>
    <t>Sch B</t>
  </si>
  <si>
    <t>Sch B-1</t>
  </si>
  <si>
    <t>Sch C</t>
  </si>
  <si>
    <t>Sch C-1</t>
  </si>
  <si>
    <t>Sch C-2</t>
  </si>
  <si>
    <t>Sch D</t>
  </si>
  <si>
    <t>FACILITY COST PROFILE (FCP)</t>
  </si>
  <si>
    <t>SCHEDULE  A</t>
  </si>
  <si>
    <t>I,</t>
  </si>
  <si>
    <t>Mailing address if different than facility address.</t>
  </si>
  <si>
    <t>(Name of Owner/Officer)</t>
  </si>
  <si>
    <t>of</t>
  </si>
  <si>
    <t>(Street Address)</t>
  </si>
  <si>
    <t>(City)              (State)       (Zip)</t>
  </si>
  <si>
    <t>documenting expenses with respect to the operation of the facility and its continuing eligibility, that the information provided</t>
  </si>
  <si>
    <t>in this report, and any supporting information submitted with it, is true, accurate, and complete and  prepared from the books</t>
  </si>
  <si>
    <t>and records of the nursing home facility in accordance with all applicable rules, regulations, instructions, and requirements.</t>
  </si>
  <si>
    <t>I further certify and represent that I have personally reviewed this report and that all items of expense indicated in this report</t>
  </si>
  <si>
    <t xml:space="preserve">were actually incurred as represented and were necessary and reasonable and related to patient care.  I hereby agree to </t>
  </si>
  <si>
    <t>keep such records as are necessary to disclose fully the information contained herein for a period of no less than five (5) years</t>
  </si>
  <si>
    <t xml:space="preserve">from the date hereof and further agree to make all said records and information available as original documentation or as </t>
  </si>
  <si>
    <t>copies as designated by the request of authorized state personnel, including, but not limited to, agents of the Department</t>
  </si>
  <si>
    <t>of Health and Social Services and the Bureau of Medicaid Fraud.</t>
  </si>
  <si>
    <t>I UNDERSTAND AND INTEND THAT THE DEPARTMENT WILL RELY UPON MY STATEMENTS HEREIN TO DETERMINE</t>
  </si>
  <si>
    <t>THE RATES OF REIMBURSEMENT FOR MEDICAL BENEFITS PAID AND PAYABLE TO THE FACILITY FROM FEDERAL</t>
  </si>
  <si>
    <t>AND STATE FUNDS AND THAT ANY MISREPRESENTATION, FALSIFICATION, CONCEALMENT, OR OMISSION OF</t>
  </si>
  <si>
    <t>MATERIAL FACTS CONSTITUTES FRAUD AND I MAY BE PROSECUTED UNDER APPLICABLE FEDERAL OR STATE LAW.</t>
  </si>
  <si>
    <t>TO:</t>
  </si>
  <si>
    <t>(MM/DD/YY)</t>
  </si>
  <si>
    <t>(Signature of Preparer)</t>
  </si>
  <si>
    <t>(Date Prepared)</t>
  </si>
  <si>
    <t>(E-Mail address of Preparer)</t>
  </si>
  <si>
    <t>A.</t>
  </si>
  <si>
    <t xml:space="preserve"> </t>
  </si>
  <si>
    <t>SCHEDULE A</t>
  </si>
  <si>
    <t>B.</t>
  </si>
  <si>
    <t>C.</t>
  </si>
  <si>
    <t>Yes</t>
  </si>
  <si>
    <t>No</t>
  </si>
  <si>
    <t>Names of Other Utah Facilities</t>
  </si>
  <si>
    <t>E-Mail Address</t>
  </si>
  <si>
    <t>D.</t>
  </si>
  <si>
    <t xml:space="preserve">Does a management company manage your facility?  </t>
  </si>
  <si>
    <t>Did you change management companies this year?</t>
  </si>
  <si>
    <t>If the management company changed, indicate date of change</t>
  </si>
  <si>
    <t>E.</t>
  </si>
  <si>
    <t>Date of Change:</t>
  </si>
  <si>
    <t>New Owner and Address:</t>
  </si>
  <si>
    <t>Old Owner and Address:</t>
  </si>
  <si>
    <t>Reason for Change:</t>
  </si>
  <si>
    <t>F.</t>
  </si>
  <si>
    <t>Page 3 of 3</t>
  </si>
  <si>
    <t>G.</t>
  </si>
  <si>
    <t>SCHEDULE B</t>
  </si>
  <si>
    <t>(3)</t>
  </si>
  <si>
    <t>(4)</t>
  </si>
  <si>
    <t>(5)</t>
  </si>
  <si>
    <t>(6)</t>
  </si>
  <si>
    <t>REV</t>
  </si>
  <si>
    <t>ACCT</t>
  </si>
  <si>
    <t>TITLE</t>
  </si>
  <si>
    <t>REVENUES  PER G/L</t>
  </si>
  <si>
    <t>FCP REPORTED REVENUE</t>
  </si>
  <si>
    <t>CAT</t>
  </si>
  <si>
    <t>NO</t>
  </si>
  <si>
    <t>Positive Contractual Adjustments</t>
  </si>
  <si>
    <t>(COL 4/COL 5)</t>
  </si>
  <si>
    <t>01</t>
  </si>
  <si>
    <t>Gross Medicaid Revenue-Utah</t>
  </si>
  <si>
    <t>02</t>
  </si>
  <si>
    <t>Contractual Adjustments</t>
  </si>
  <si>
    <t>NET MEDICAID REVENUE-UTAH</t>
  </si>
  <si>
    <t>Gross Medicaid Revenue-Non Utah</t>
  </si>
  <si>
    <t>NET MEDICAID REVENUE-NON UTAH</t>
  </si>
  <si>
    <t>03</t>
  </si>
  <si>
    <t>PRIVATE REVENUE (Complete Table Below)</t>
  </si>
  <si>
    <t>Gross Private Revenue</t>
  </si>
  <si>
    <t>NET PRIVATE REVENUE</t>
  </si>
  <si>
    <t>04</t>
  </si>
  <si>
    <t>Other Revenue</t>
  </si>
  <si>
    <t>05</t>
  </si>
  <si>
    <t>Telephone</t>
  </si>
  <si>
    <t>Employee / Guest Meals</t>
  </si>
  <si>
    <t>Laundry / Linen Services</t>
  </si>
  <si>
    <t>Rental of Space</t>
  </si>
  <si>
    <t>Employee Sales</t>
  </si>
  <si>
    <t>06</t>
  </si>
  <si>
    <t>Equipment Rentals</t>
  </si>
  <si>
    <t>07</t>
  </si>
  <si>
    <t>Contributions/Donations</t>
  </si>
  <si>
    <t>08</t>
  </si>
  <si>
    <t>Interest Income</t>
  </si>
  <si>
    <t>09</t>
  </si>
  <si>
    <t>Vending Machines/Commissions</t>
  </si>
  <si>
    <t>10</t>
  </si>
  <si>
    <t>Gift Shop/Snack Bar</t>
  </si>
  <si>
    <t>11</t>
  </si>
  <si>
    <t>Barber/Beauty Shop</t>
  </si>
  <si>
    <t>12</t>
  </si>
  <si>
    <t>TOTAL NET REVENUE PER FCP</t>
  </si>
  <si>
    <t>TOTAL NET REVENUE PER G/L</t>
  </si>
  <si>
    <t>Private Days</t>
  </si>
  <si>
    <t>Give totals where appropriate.</t>
  </si>
  <si>
    <t>Adjustment</t>
  </si>
  <si>
    <t>Revenue</t>
  </si>
  <si>
    <t>Account</t>
  </si>
  <si>
    <t>(Debit)</t>
  </si>
  <si>
    <t>Number</t>
  </si>
  <si>
    <t>Category</t>
  </si>
  <si>
    <t>Credit</t>
  </si>
  <si>
    <t>TOTAL</t>
  </si>
  <si>
    <t>Total adjustments Schedule B, Col 5</t>
  </si>
  <si>
    <t>Variance</t>
  </si>
  <si>
    <t>NOTE:</t>
  </si>
  <si>
    <t>EXPENSES</t>
  </si>
  <si>
    <t>SCHEDULE C</t>
  </si>
  <si>
    <t>PG 1 OF 4</t>
  </si>
  <si>
    <t>(7)</t>
  </si>
  <si>
    <t>COST</t>
  </si>
  <si>
    <t>EXPENSES PER</t>
  </si>
  <si>
    <t>FCP REPORTED</t>
  </si>
  <si>
    <t>Hours Worked</t>
  </si>
  <si>
    <t>GEN. LEDGER</t>
  </si>
  <si>
    <t>Debit (Credit)</t>
  </si>
  <si>
    <t>EXPENSE</t>
  </si>
  <si>
    <t>Col 4 + 5</t>
  </si>
  <si>
    <t>010</t>
  </si>
  <si>
    <t>GENERAL ADMINISTRATIVE</t>
  </si>
  <si>
    <t>Administrator Salary</t>
  </si>
  <si>
    <t>011</t>
  </si>
  <si>
    <t>Asst Admin Salary</t>
  </si>
  <si>
    <t>012</t>
  </si>
  <si>
    <t>Office Salaries &amp; Wages</t>
  </si>
  <si>
    <t>040</t>
  </si>
  <si>
    <t>Payroll Taxes &amp; Emp Benefits</t>
  </si>
  <si>
    <t>051</t>
  </si>
  <si>
    <t>Director Fees</t>
  </si>
  <si>
    <t>060</t>
  </si>
  <si>
    <t>Management Services</t>
  </si>
  <si>
    <t>070</t>
  </si>
  <si>
    <t>Home Office Charges (Attach Schedule)</t>
  </si>
  <si>
    <t>080</t>
  </si>
  <si>
    <t>Advertising</t>
  </si>
  <si>
    <t>090</t>
  </si>
  <si>
    <t>100</t>
  </si>
  <si>
    <t>Dues, Subscriptions &amp; Licenses</t>
  </si>
  <si>
    <t>110</t>
  </si>
  <si>
    <t>120</t>
  </si>
  <si>
    <t>Legal and Accounting</t>
  </si>
  <si>
    <t>130</t>
  </si>
  <si>
    <t>Utilization Review</t>
  </si>
  <si>
    <t>140</t>
  </si>
  <si>
    <t>Travel, Seminars &amp; Admin Training</t>
  </si>
  <si>
    <t>150</t>
  </si>
  <si>
    <t>Data Processing</t>
  </si>
  <si>
    <t>160</t>
  </si>
  <si>
    <t>Amortization-Organization</t>
  </si>
  <si>
    <t>170</t>
  </si>
  <si>
    <t>Patient Day Assessment</t>
  </si>
  <si>
    <t>180</t>
  </si>
  <si>
    <t>Interest - Operating Loans</t>
  </si>
  <si>
    <t>190</t>
  </si>
  <si>
    <t>Income Taxes</t>
  </si>
  <si>
    <t>200</t>
  </si>
  <si>
    <t>Bad Debts</t>
  </si>
  <si>
    <t>210</t>
  </si>
  <si>
    <t>Contributions</t>
  </si>
  <si>
    <t>220</t>
  </si>
  <si>
    <t>Workers Compensation</t>
  </si>
  <si>
    <t>230</t>
  </si>
  <si>
    <t>Professional/General Liability Insurance</t>
  </si>
  <si>
    <t>Civil Money Penalties (Medicare and Medicaid)</t>
  </si>
  <si>
    <t>Other Taxes (attach schedule)</t>
  </si>
  <si>
    <t>Other Penalties/fines</t>
  </si>
  <si>
    <t>Transportation salaries &amp; wages</t>
  </si>
  <si>
    <t>Transportation Payroll Taxes &amp; Emp Benefits</t>
  </si>
  <si>
    <t>Gifts</t>
  </si>
  <si>
    <t>Bank/Service Charges</t>
  </si>
  <si>
    <t>Public Relations</t>
  </si>
  <si>
    <t>Purchased services</t>
  </si>
  <si>
    <t>Recruiting expense</t>
  </si>
  <si>
    <t>TV/Cable/Satellite expense</t>
  </si>
  <si>
    <t>Beauty &amp; Barber expense</t>
  </si>
  <si>
    <t>TOTAL GENERAL ADMINISTRATIVE</t>
  </si>
  <si>
    <t>PG 2 OF 4</t>
  </si>
  <si>
    <t>020</t>
  </si>
  <si>
    <t>240</t>
  </si>
  <si>
    <t>350</t>
  </si>
  <si>
    <t>Gain/loss on asset disposition</t>
  </si>
  <si>
    <t xml:space="preserve">TOTAL PROPERTY &amp; RELATED </t>
  </si>
  <si>
    <t>030</t>
  </si>
  <si>
    <t>PLANT OPERATION &amp; MAINTENANCE</t>
  </si>
  <si>
    <t>Salaries and Wages</t>
  </si>
  <si>
    <t>Supplies</t>
  </si>
  <si>
    <t>Equipment Rental-Short Term</t>
  </si>
  <si>
    <t>310</t>
  </si>
  <si>
    <t>Purchased Services</t>
  </si>
  <si>
    <t>320</t>
  </si>
  <si>
    <t>Repair &amp; Mnt-Bldg &amp; Grounds</t>
  </si>
  <si>
    <t>330</t>
  </si>
  <si>
    <t>Repair &amp; Mnt-Equipment</t>
  </si>
  <si>
    <t>340</t>
  </si>
  <si>
    <t>Repair &amp; Mnt-Trans Equipment</t>
  </si>
  <si>
    <t>Utilities</t>
  </si>
  <si>
    <t>360</t>
  </si>
  <si>
    <t>Other</t>
  </si>
  <si>
    <t>TOTAL PLANT OPERATION &amp; MAINTENANCE</t>
  </si>
  <si>
    <t>DIETARY</t>
  </si>
  <si>
    <t>Purchased Services/Consultants</t>
  </si>
  <si>
    <t>380</t>
  </si>
  <si>
    <t>Food</t>
  </si>
  <si>
    <t>390</t>
  </si>
  <si>
    <t>Food Supplies</t>
  </si>
  <si>
    <t>TOTAL DIETARY</t>
  </si>
  <si>
    <t>050</t>
  </si>
  <si>
    <t>LAUNDRY AND LINEN</t>
  </si>
  <si>
    <t>Payroll Taxes and Benefits</t>
  </si>
  <si>
    <t>410</t>
  </si>
  <si>
    <t>Linen and Bedding</t>
  </si>
  <si>
    <t>TOTAL LAUNDRY AND LINEN</t>
  </si>
  <si>
    <t>PG 3 OF 4</t>
  </si>
  <si>
    <t>HOUSEKEEPING</t>
  </si>
  <si>
    <t>TOTAL HOUSEKEEPING</t>
  </si>
  <si>
    <t>NURSING</t>
  </si>
  <si>
    <t>013</t>
  </si>
  <si>
    <t>Nurse Admin Payroll Tax and Benefits</t>
  </si>
  <si>
    <t>Nursing Dir Care Salaries &amp; Wages</t>
  </si>
  <si>
    <t>041</t>
  </si>
  <si>
    <t>Purchased Nursing Services</t>
  </si>
  <si>
    <t>Medical Supplies</t>
  </si>
  <si>
    <t>111</t>
  </si>
  <si>
    <t>Non Medical Supplies (Charts &amp; Forms)</t>
  </si>
  <si>
    <t>Oxygen Equipment &amp; Rental</t>
  </si>
  <si>
    <t>OSHA/CDC Required Expense</t>
  </si>
  <si>
    <t>Nurse Aide Training Costs</t>
  </si>
  <si>
    <t>Evaluation Costs</t>
  </si>
  <si>
    <t>Instructor Costs</t>
  </si>
  <si>
    <t>Testing Costs</t>
  </si>
  <si>
    <t>Material Costs</t>
  </si>
  <si>
    <t>Misc. Costs</t>
  </si>
  <si>
    <t>TOTAL NURSING</t>
  </si>
  <si>
    <t>RECREATIONAL ACTIVITY &amp; SOCIAL SERVICES</t>
  </si>
  <si>
    <t>Payroll Taxes and Emp Benefits</t>
  </si>
  <si>
    <t>Recreational Supplies</t>
  </si>
  <si>
    <t>490</t>
  </si>
  <si>
    <t>PG 4 OF 4</t>
  </si>
  <si>
    <t>ACTIVE TREATMENT</t>
  </si>
  <si>
    <t>313</t>
  </si>
  <si>
    <t>Speech/Audio Therapist</t>
  </si>
  <si>
    <t>314</t>
  </si>
  <si>
    <t>Occupational Therapist</t>
  </si>
  <si>
    <t>315</t>
  </si>
  <si>
    <t>Recreational Therapist</t>
  </si>
  <si>
    <t>316</t>
  </si>
  <si>
    <t>Physical Therapist</t>
  </si>
  <si>
    <t>317</t>
  </si>
  <si>
    <t>Social Services Worker</t>
  </si>
  <si>
    <t>318</t>
  </si>
  <si>
    <t>Day Treatment Outside Service</t>
  </si>
  <si>
    <t>319</t>
  </si>
  <si>
    <t>Day Treatment In House</t>
  </si>
  <si>
    <t>391</t>
  </si>
  <si>
    <t>Adaptive Equip-Repairs &amp; Maint</t>
  </si>
  <si>
    <t>392</t>
  </si>
  <si>
    <t>Programing</t>
  </si>
  <si>
    <t>TOTAL EXPENSES PER FCP</t>
  </si>
  <si>
    <t>TOTAL EXPENSES PER G/L</t>
  </si>
  <si>
    <t>THEREFORE, TOTAL EXPENSES PER THE FCP LESS TOTAL EXPENSES PER THE G/L MUST EQUAL $0.</t>
  </si>
  <si>
    <t>SCHEDULE C-1</t>
  </si>
  <si>
    <t>SCHEDULE C-2</t>
  </si>
  <si>
    <t xml:space="preserve">List salary &amp; benefit data for the owner, administrator, office manager, director of nursing, </t>
  </si>
  <si>
    <t>Name</t>
  </si>
  <si>
    <t>Position</t>
  </si>
  <si>
    <t>Salary</t>
  </si>
  <si>
    <t>Benefits</t>
  </si>
  <si>
    <t>to the owner/administrator/shareholder or other key personnel.</t>
  </si>
  <si>
    <t xml:space="preserve">Administrator, Building Lease/Rental, Equipment Lease, Laundry, Nursing, Dietary, Management Fee, Housekeeping, Maintenance, Legal/Accounting, </t>
  </si>
  <si>
    <t>SUPPORTING DOCUMENTATION, I.E. INVOICES, RECEIPTS, STATEMENTS AND SCHEDULES DETAILING EACH AMOUNT BELOW IS REQUIRED.</t>
  </si>
  <si>
    <t>Goods/Services Purchased</t>
  </si>
  <si>
    <t>Amount Paid for Goods/Services</t>
  </si>
  <si>
    <t xml:space="preserve">         SCHEDULE D</t>
  </si>
  <si>
    <t>Col 1</t>
  </si>
  <si>
    <t>2</t>
  </si>
  <si>
    <t>3</t>
  </si>
  <si>
    <t>Source of Payment</t>
  </si>
  <si>
    <t>Net Revenue from Sch B</t>
  </si>
  <si>
    <t>Line #</t>
  </si>
  <si>
    <t>Total Licensed Beds:</t>
  </si>
  <si>
    <t>Calendar Days in Period</t>
  </si>
  <si>
    <t xml:space="preserve">Medicaid Occupancy as a % of Total Occupancy </t>
  </si>
  <si>
    <t>PERIOD BEGINNING --------------&gt;</t>
  </si>
  <si>
    <t>PERIOD ENDING  ------------------&gt;</t>
  </si>
  <si>
    <t>1</t>
  </si>
  <si>
    <t>4</t>
  </si>
  <si>
    <t>5</t>
  </si>
  <si>
    <t>6</t>
  </si>
  <si>
    <t>FCP AS FILED</t>
  </si>
  <si>
    <t>010-000</t>
  </si>
  <si>
    <t xml:space="preserve">Administrator Salary </t>
  </si>
  <si>
    <t>Asst Administrator Salary</t>
  </si>
  <si>
    <t>Office Salaries and Wages</t>
  </si>
  <si>
    <t>Office Supplies, Printing &amp; Postage</t>
  </si>
  <si>
    <t>Recruiting Expense</t>
  </si>
  <si>
    <t>020-000</t>
  </si>
  <si>
    <t>030-000</t>
  </si>
  <si>
    <t>040-000</t>
  </si>
  <si>
    <t>050-000</t>
  </si>
  <si>
    <t>060-000</t>
  </si>
  <si>
    <t>Payroll Taxes &amp; Benefits</t>
  </si>
  <si>
    <t>070-000</t>
  </si>
  <si>
    <t>Nurse Admin Sal-Med Rec, In Ser</t>
  </si>
  <si>
    <t>Nurse Dir Care Salaries &amp; Wages</t>
  </si>
  <si>
    <t>Nurse Dir Care Payroll Tax &amp; Benefits</t>
  </si>
  <si>
    <t>Oxygen Equipment and Rental</t>
  </si>
  <si>
    <t>080-000</t>
  </si>
  <si>
    <t>Salaries &amp; Wages</t>
  </si>
  <si>
    <t>090-000</t>
  </si>
  <si>
    <t>Programming</t>
  </si>
  <si>
    <t>TOTAL ACTIVE TREATMENT</t>
  </si>
  <si>
    <t>Patient Day Assessment Days</t>
  </si>
  <si>
    <t>H.</t>
  </si>
  <si>
    <t>Summary</t>
  </si>
  <si>
    <t>Sheet Tab Name</t>
  </si>
  <si>
    <t>Briefly states the purpose of each sheet tab</t>
  </si>
  <si>
    <t>Summary of Schedules A thru D</t>
  </si>
  <si>
    <t>Purpose of the Sheet Tab</t>
  </si>
  <si>
    <t>Schedule A, pages 1-3:  Certification and General Information</t>
  </si>
  <si>
    <t>Schedule B:  Revenue and Provider Adjustments</t>
  </si>
  <si>
    <t>Schedule B-1:  Revenue Adjustment Details</t>
  </si>
  <si>
    <t>Schedule C, pages 1-4:  Expenses and Provider Adjustments</t>
  </si>
  <si>
    <t>Schedule C-1:  Expense Adjustment Details</t>
  </si>
  <si>
    <t>Schedule C-2: Key and Related Employee Compensation and Related-Party Disclosures</t>
  </si>
  <si>
    <t>Schedule D:  Patient Days and Occupancy</t>
  </si>
  <si>
    <t>1.  Cells shaded light yellow are to be filled in by the preparer.  Cells shaded light blue contain formulas and are protected.</t>
  </si>
  <si>
    <t>Page 1 of 3</t>
  </si>
  <si>
    <t>(Legal Name of Long Term Care Facility)</t>
  </si>
  <si>
    <t>(DBA Name of Long Term Care Facility)</t>
  </si>
  <si>
    <t>HEREBY CERTIFY that by signing and submitting this report, which is required by the Department for the purpose of</t>
  </si>
  <si>
    <t>FROM:</t>
  </si>
  <si>
    <t xml:space="preserve">       (Signature of Owner or Officer)</t>
  </si>
  <si>
    <t>(Telephone Number of Preparer)</t>
  </si>
  <si>
    <t xml:space="preserve">  Copy of Trial Balance (must include all balance sheet and income statement accounts; must provide legend </t>
  </si>
  <si>
    <t xml:space="preserve">  If management fees and/or home office costs are reported on the FCP, a copy of the</t>
  </si>
  <si>
    <t xml:space="preserve">  with the FCP.</t>
  </si>
  <si>
    <t>Page 2 of 3</t>
  </si>
  <si>
    <t>Owner/Licensee Information</t>
  </si>
  <si>
    <t>Owner/licensee Name</t>
  </si>
  <si>
    <t>Address</t>
  </si>
  <si>
    <t>City, State ZIP</t>
  </si>
  <si>
    <t>Contact Person</t>
  </si>
  <si>
    <t>Phone Number</t>
  </si>
  <si>
    <t>Fax Number</t>
  </si>
  <si>
    <t>E-mail address</t>
  </si>
  <si>
    <t xml:space="preserve">Is the facility under common ownership with other Utah facilities?  </t>
  </si>
  <si>
    <t>If yes, list the names of the other Utah facilities and the parent company information below.</t>
  </si>
  <si>
    <t>Parent Company Information</t>
  </si>
  <si>
    <t>Parent Company Name</t>
  </si>
  <si>
    <t>Management Company Information</t>
  </si>
  <si>
    <t>Management Company Name</t>
  </si>
  <si>
    <t>Fax number</t>
  </si>
  <si>
    <t>and old name</t>
  </si>
  <si>
    <t>Facility's Capitalization Dollar Threshold*</t>
  </si>
  <si>
    <t>(Must be the same as on the FRV Data Report forms, Schedule 2)</t>
  </si>
  <si>
    <t>* Amount at which the facility capitalizes and lists items on their fixed asset schedule (ex. $500)</t>
  </si>
  <si>
    <t>(Negative Contractual Adjustments)</t>
  </si>
  <si>
    <t>MEDICAID UTAH REVENUE</t>
  </si>
  <si>
    <t>MEDICAID NON-UTAH REVENUE</t>
  </si>
  <si>
    <t>NET OTHER REVENUE</t>
  </si>
  <si>
    <t>MISCELLANEOUS INCOME*</t>
  </si>
  <si>
    <t>TOTAL MISC INCOME</t>
  </si>
  <si>
    <t>(8)</t>
  </si>
  <si>
    <r>
      <t xml:space="preserve">This schedule gives the detail of the </t>
    </r>
    <r>
      <rPr>
        <sz val="10"/>
        <rFont val="Arial"/>
        <family val="2"/>
      </rPr>
      <t xml:space="preserve">Provider's </t>
    </r>
    <r>
      <rPr>
        <u/>
        <sz val="10"/>
        <rFont val="Arial"/>
        <family val="2"/>
      </rPr>
      <t>Revenue</t>
    </r>
    <r>
      <rPr>
        <sz val="10"/>
        <rFont val="Arial"/>
        <family val="2"/>
      </rPr>
      <t xml:space="preserve"> adjustments posted on Schedule B, Col 5.</t>
    </r>
  </si>
  <si>
    <t>Purpose of Adjustment (provide detailed explanation)</t>
  </si>
  <si>
    <t>Title</t>
  </si>
  <si>
    <t>Hours Paid</t>
  </si>
  <si>
    <t>Salary &amp; Benefits</t>
  </si>
  <si>
    <r>
      <t xml:space="preserve">or Other (specify).  </t>
    </r>
    <r>
      <rPr>
        <b/>
        <sz val="14"/>
        <rFont val="Arial"/>
        <family val="2"/>
      </rPr>
      <t>Home office costs less any markup or profit should be disclosed below.</t>
    </r>
  </si>
  <si>
    <t>Name of Related Party or Company</t>
  </si>
  <si>
    <t>FCP Patient Days</t>
  </si>
  <si>
    <t>Subject to Patient Day Assessment</t>
  </si>
  <si>
    <t>Medicaid-Utah</t>
  </si>
  <si>
    <t>Medicaid-Non Utah</t>
  </si>
  <si>
    <t>Private</t>
  </si>
  <si>
    <t>Daily Rate (Row 9÷Row 7)</t>
  </si>
  <si>
    <t>Difference (Row 2 - Row 6)</t>
  </si>
  <si>
    <t>OCCUPANCY</t>
  </si>
  <si>
    <t>Respite/Other</t>
  </si>
  <si>
    <t>Building Rent</t>
  </si>
  <si>
    <t>Building Depreciation</t>
  </si>
  <si>
    <t>Building Interest Expense</t>
  </si>
  <si>
    <t>"RealProperty" Property Tax*</t>
  </si>
  <si>
    <t>"Real Property" Property Insurance*</t>
  </si>
  <si>
    <t>Vehicle Depreciation</t>
  </si>
  <si>
    <t>Vehicle Interest Expense</t>
  </si>
  <si>
    <t>Vehicle Property Tax</t>
  </si>
  <si>
    <t>Vehicle Insurance</t>
  </si>
  <si>
    <t>Equipment Leases (Operating Leases Only)</t>
  </si>
  <si>
    <t>Equipment Depreciation</t>
  </si>
  <si>
    <t>Equipment Interest Expense</t>
  </si>
  <si>
    <t xml:space="preserve">Personal Property Tax </t>
  </si>
  <si>
    <t>Furniture &amp; Equipment less than Capitalization $ Threshold</t>
  </si>
  <si>
    <t>Years experience directly related to position</t>
  </si>
  <si>
    <t>Years of education beyond high school</t>
  </si>
  <si>
    <t>ANCILLARIES NOT IN MEDICAID DAILY RATE</t>
  </si>
  <si>
    <t>Physician &amp; Psychiatrist - Staff Salaries</t>
  </si>
  <si>
    <t>Physician &amp; Psychiatrist Payroll Tax &amp; Benefit</t>
  </si>
  <si>
    <t>Physician &amp; Psychiatrist-Supplies/Other</t>
  </si>
  <si>
    <t>Laboratory &amp; Radiology Service</t>
  </si>
  <si>
    <t>450</t>
  </si>
  <si>
    <t>460</t>
  </si>
  <si>
    <t>Oxygen Gas</t>
  </si>
  <si>
    <t>TOTAL ANCILLARIES NOT IN MEDICAID RATE</t>
  </si>
  <si>
    <t>HOURS WORKED</t>
  </si>
  <si>
    <t>HOURS PAID</t>
  </si>
  <si>
    <t>* CMS PUB 15-1 902.5:  "...the following persons are considered "immediate relatives": (1) husband and wife, (2) natural parent, child and sibling, (3) adopted child and adoptive parent, (4) step-parent, step-child, step-sister, and step-brother, (5) father-in-law, mother-in-law, sister-in-law, brother-in-law, son-in-law, and daughter-in-law, (7) grandparent and grandchild.</t>
  </si>
  <si>
    <t>** CMS PUB 15-1 1004.3 "The term "control" includes any kind of control, whether or not it is legally enforceable and however it is exercisable or exercised.  It is the reality of the control which is decisive, not its form or the mode of its exercise."</t>
  </si>
  <si>
    <t>*** CMS PUB 15-1 1000 "such cost must not exceed the price of comparable services, facilities, or supplies that could be purchased elsewhere.  The purpose of this principle is two-fold: (1) to avoid the payment of a profit factor to the provider through the related organization (whether related by common ownership or control), and (2) to avoid payment of artificially inflated costs which may be generated from less than arm's-length bargaining. "</t>
  </si>
  <si>
    <t>"Check" if related to the owner, administrator, or shareholder of the facility*</t>
  </si>
  <si>
    <t xml:space="preserve">Hours Worked </t>
  </si>
  <si>
    <t xml:space="preserve">List below goods and/or services purchased from organizations related by common ownership or control** for any of the following categories:  </t>
  </si>
  <si>
    <r>
      <t xml:space="preserve">List below the compensation for all employees not listed in A above who are </t>
    </r>
    <r>
      <rPr>
        <b/>
        <u/>
        <sz val="14"/>
        <rFont val="Arial"/>
        <family val="2"/>
      </rPr>
      <t>related</t>
    </r>
    <r>
      <rPr>
        <b/>
        <sz val="14"/>
        <rFont val="Arial"/>
        <family val="2"/>
      </rPr>
      <t>*</t>
    </r>
    <r>
      <rPr>
        <sz val="14"/>
        <rFont val="Arial"/>
        <family val="2"/>
      </rPr>
      <t xml:space="preserve"> </t>
    </r>
  </si>
  <si>
    <t>Dental Care - Annual Exam</t>
  </si>
  <si>
    <t>Other Direct Care (i.e. psychologists, podiatrists, and optometrists)</t>
  </si>
  <si>
    <t>Dental Care (excludes annual exam)</t>
  </si>
  <si>
    <t>370</t>
  </si>
  <si>
    <t>Emergency Ambulance</t>
  </si>
  <si>
    <t>Eye Glassess, Dentures, Hearing Aids</t>
  </si>
  <si>
    <t>Special Equipment Approved by Medicaid**</t>
  </si>
  <si>
    <t>400</t>
  </si>
  <si>
    <t>Prosthetic Devices***</t>
  </si>
  <si>
    <t>Prescription Drugs****</t>
  </si>
  <si>
    <t>Purch. Serv.- Physician &amp; Psychiatrist (non-emp)</t>
  </si>
  <si>
    <t>** Limited to air flotation beds and water flotation beds that are self-contained, thermal regulated, and alarm regulated, and mattresses and overlays specific for decubitus</t>
  </si>
  <si>
    <t>care, and customized (Medicaid definition) and motorized wheelchairs.</t>
  </si>
  <si>
    <t>*** Medicaid defines prosthetic devices to include (1) articfical legs, arms, and eyes; (2) special braces for the leg, arm, back, and neck; and (3) internal body organs.  Specifically</t>
  </si>
  <si>
    <t>excluded are urinary collection and other retention systems.  This definition requires catheters and other related devices to be covered by the per diem payment rate.</t>
  </si>
  <si>
    <t xml:space="preserve">****Prescription drugs (legend drugs) plus antacids, insulin and total nutrition, parental or enteral diet given through gastrostomy, jejunostomy, IV or stomach tube.  </t>
  </si>
  <si>
    <t>In addition, antilipemic agents and hepatic agents or high nitrogen agents are billed by pharmacies directly to Medicaid.</t>
  </si>
  <si>
    <t>*****  TOTAL EXPENSES REPORTED ON THE FCP MUST AGREE TO TOTAL EXPENSES PER THE GENERAL LEDGER.</t>
  </si>
  <si>
    <t>FCP LESS G/L MUST = $0  *****</t>
  </si>
  <si>
    <t>TOTAL RECREATIONAL ACTIVITY &amp; SOCIAL SERVICES</t>
  </si>
  <si>
    <t>Prescription Drugs</t>
  </si>
  <si>
    <t>100-000</t>
  </si>
  <si>
    <t>Special Equipment Approved by Medicaid</t>
  </si>
  <si>
    <t>Prosthetic Devices</t>
  </si>
  <si>
    <t>From Schedule B</t>
  </si>
  <si>
    <t>(Telephone Number of Owner/Officer)</t>
  </si>
  <si>
    <t>(E-Mail address of Owner/Officer)</t>
  </si>
  <si>
    <t>(Printed Name of Preparer) &amp; (Title)</t>
  </si>
  <si>
    <t>From:</t>
  </si>
  <si>
    <t>To:</t>
  </si>
  <si>
    <t>Home Office Fiscal Period</t>
  </si>
  <si>
    <t>Please mark X to indicate that the following documents are attached:</t>
  </si>
  <si>
    <t xml:space="preserve">       (Name of Owner or Officer) &amp; (Title)</t>
  </si>
  <si>
    <t>FCP less G/L must = $0</t>
  </si>
  <si>
    <t>(9)</t>
  </si>
  <si>
    <t>(10)</t>
  </si>
  <si>
    <t>Total Patient Days Available (Line 1 x Line 3)</t>
  </si>
  <si>
    <t>Row
1</t>
  </si>
  <si>
    <t>Total Occupancy (Row 2, Col 6 ÷ Line 4)</t>
  </si>
  <si>
    <t>Medicaid Occupancy (Row 2, Col 2+Col 3 ÷ Line 5)</t>
  </si>
  <si>
    <t>(Line 6 ÷ Line 5)</t>
  </si>
  <si>
    <r>
      <t xml:space="preserve">Instructions on how to prepare and submit the Excel spreadsheet schedules.  </t>
    </r>
    <r>
      <rPr>
        <b/>
        <sz val="10"/>
        <rFont val="Helv"/>
      </rPr>
      <t>PLEASE READ CAREFULLY</t>
    </r>
  </si>
  <si>
    <t>Active Treatment Supplies</t>
  </si>
  <si>
    <t>PLEASE READ CAREFULLY BEFORE INPUTTING DATA INTO THE FCP FORMS</t>
  </si>
  <si>
    <t>If this sheet is not large enough to list all provider adjustments, add additional rows and/or sheets as necessary.</t>
  </si>
  <si>
    <t>Personal Property Tax</t>
  </si>
  <si>
    <t>440a</t>
  </si>
  <si>
    <t>440b</t>
  </si>
  <si>
    <t>440c</t>
  </si>
  <si>
    <t>440d</t>
  </si>
  <si>
    <t>440e</t>
  </si>
  <si>
    <t>272</t>
  </si>
  <si>
    <t>Wheelchair Depreciation</t>
  </si>
  <si>
    <t>274</t>
  </si>
  <si>
    <t>Adaptive Equipment Depreciation</t>
  </si>
  <si>
    <t>Is this a final or first time FCP?</t>
  </si>
  <si>
    <t>If "Yes", above, is due to a change in ownership, please complete below:</t>
  </si>
  <si>
    <t>Miscellaneous (Attach Detail Schedule if greater than $2,000)</t>
  </si>
  <si>
    <t>If you have any questions or comments, please contact David Meadows at dmeadows@utah.gov or (801) 538-6790</t>
  </si>
  <si>
    <t>If "Yes", what date?</t>
  </si>
  <si>
    <t>If "Yes", list new name,</t>
  </si>
  <si>
    <t xml:space="preserve">Did the facility change its name during the fiscal year which includes the reporting period? </t>
  </si>
  <si>
    <t>Nursing Dir Care Payroll Tax &amp; Benefits</t>
  </si>
  <si>
    <t>PROVIDER ADJUSTMENTS</t>
  </si>
  <si>
    <t>(DEBIT) CREDIT</t>
  </si>
  <si>
    <t>PROVIDER'S ADJ USTMENTS</t>
  </si>
  <si>
    <t>RESPITE/OTHER REVENUE WITH PATIENT DAYS</t>
  </si>
  <si>
    <t>Food Preparation &amp; Serving Supplies</t>
  </si>
  <si>
    <t>Total Reported Days
Sum Cols 2 — 5 = Total Days Subject to Patient Day Assessment</t>
  </si>
  <si>
    <t>PROPERTY AND RELATED EXPENSES, INCLUDING CAPITAL EQUIPMENT SUCH AS DURABLE MEDICAL EQUIPMENT (DME)</t>
  </si>
  <si>
    <t>Current 10-Digit National Provider Identifier (NPI)</t>
  </si>
  <si>
    <t>Previous 10-Digit National Provider Identifier (NPI) (if changed during the reporting period)</t>
  </si>
  <si>
    <t>…..</t>
  </si>
  <si>
    <t>Nurse Admin Salaries-Med Rec, In Service, etc.</t>
  </si>
  <si>
    <r>
      <t xml:space="preserve">Other, such as Incentive Payments 
</t>
    </r>
    <r>
      <rPr>
        <b/>
        <sz val="10"/>
        <rFont val="Arial"/>
        <family val="2"/>
      </rPr>
      <t>(Attach Detail SCHEDULE if over $2,000)</t>
    </r>
  </si>
  <si>
    <t>NOTES:  for differences between FCP days and Patient Assessment Days</t>
  </si>
  <si>
    <t>ADDRESSES, TIME PERIOD, &amp; CERTIFICATIONS</t>
  </si>
  <si>
    <t>Total Reported Days
Sum Cols 2—- 5 = Total Days Subject to Patient Day Assessment</t>
  </si>
  <si>
    <r>
      <t xml:space="preserve">Variance (may not be greater than +/-$1 or the cell will turn </t>
    </r>
    <r>
      <rPr>
        <b/>
        <sz val="10"/>
        <color rgb="FFE96E09"/>
        <rFont val="Arial"/>
        <family val="2"/>
      </rPr>
      <t>orange).</t>
    </r>
  </si>
  <si>
    <r>
      <t xml:space="preserve">This schedule gives the detail of the </t>
    </r>
    <r>
      <rPr>
        <sz val="10"/>
        <rFont val="Arial"/>
        <family val="2"/>
      </rPr>
      <t xml:space="preserve">Provider's </t>
    </r>
    <r>
      <rPr>
        <u/>
        <sz val="10"/>
        <rFont val="Arial"/>
        <family val="2"/>
      </rPr>
      <t>expense</t>
    </r>
    <r>
      <rPr>
        <sz val="10"/>
        <rFont val="Arial"/>
        <family val="2"/>
      </rPr>
      <t xml:space="preserve"> adjustments that will be auto-posted on Schedule C.</t>
    </r>
  </si>
  <si>
    <t>(1)
Adjustment
Number</t>
  </si>
  <si>
    <t>(2)
Purpose of the Adjustment (provide detailed explanation)</t>
  </si>
  <si>
    <t>(3)
Cost
Category</t>
  </si>
  <si>
    <t>(4)
Account 
Number</t>
  </si>
  <si>
    <t>(5)
Account Title</t>
  </si>
  <si>
    <t>Auto adjustment to remove non-allowable income taxes</t>
  </si>
  <si>
    <t>Auto adjustment to remove non-allowable bad debts</t>
  </si>
  <si>
    <t>Auto adjustment to remove non-allowable contributions</t>
  </si>
  <si>
    <t>Auto adjustment to remove non-allowable civil penalties</t>
  </si>
  <si>
    <t>Auto adjustment to remove non-allowable penalties/fines</t>
  </si>
  <si>
    <t>(6)
Adjustment
Debit(Credit)</t>
  </si>
  <si>
    <t>270</t>
  </si>
  <si>
    <t>Variance (may not be greater than +/-$1 or the cell will turn orange).</t>
  </si>
  <si>
    <t>TOTAL ADJUSTMENTS, Sch C-1</t>
  </si>
  <si>
    <r>
      <t xml:space="preserve">3.  </t>
    </r>
    <r>
      <rPr>
        <b/>
        <sz val="10"/>
        <rFont val="Helv"/>
      </rPr>
      <t>Use "miscellaneous" lines to report data that does not fit into existing line descriptions.  Supply detail if any amounts are over stated limits.</t>
    </r>
  </si>
  <si>
    <t>4.  Complete each FCP schedule.  If a schedule is not applicable, type N/A on it and submit with the other schedules.</t>
  </si>
  <si>
    <t>5.  After entering data into the FCP schedules, save the completed Excel file under a new file name.</t>
  </si>
  <si>
    <r>
      <t xml:space="preserve">6.  If desired, print an original set of schedules along with the </t>
    </r>
    <r>
      <rPr>
        <b/>
        <sz val="10"/>
        <rFont val="Helv"/>
      </rPr>
      <t>supporting documents, including the trial balance of balance sheet and income statement accounts.</t>
    </r>
  </si>
  <si>
    <t>7.  Make sure the Owner/Officer and FCP preparer sign the certification on page 1 of Schedule A.</t>
  </si>
  <si>
    <t>9.  Keep the electronic copy, and printed copy if desired, on file at your facility for five years.</t>
  </si>
  <si>
    <t>Total adjustments Schedule C, Column 5</t>
  </si>
  <si>
    <t>Adjustment 1, Cols (1) - (6) are locked</t>
  </si>
  <si>
    <t>Adjustment 2, Cols (1) - (6) are locked</t>
  </si>
  <si>
    <t>Adjustment 3, Cols (1) - (6) are locked</t>
  </si>
  <si>
    <t>Adjustment 4, Cols (1) - (6) are locked</t>
  </si>
  <si>
    <t>Adjustment 5, Cols (1) - (6) are locked</t>
  </si>
  <si>
    <t>PROVIDER
FCP ADJ'S</t>
  </si>
  <si>
    <t>ADJ FCP
(COL 1 + 2)</t>
  </si>
  <si>
    <t>AUDIT
ADJ'S</t>
  </si>
  <si>
    <t>AUDITED FCP
(COL 3 + 4)</t>
  </si>
  <si>
    <t>% OF
TOTAL</t>
  </si>
  <si>
    <t>001</t>
  </si>
  <si>
    <t>002</t>
  </si>
  <si>
    <t>003</t>
  </si>
  <si>
    <t>004</t>
  </si>
  <si>
    <t>005</t>
  </si>
  <si>
    <t>999</t>
  </si>
  <si>
    <t>Acct Desc</t>
  </si>
  <si>
    <t>Acct</t>
  </si>
  <si>
    <t>Cost Cat</t>
  </si>
  <si>
    <t>001-000</t>
  </si>
  <si>
    <t>250</t>
  </si>
  <si>
    <t>280</t>
  </si>
  <si>
    <t>290</t>
  </si>
  <si>
    <t>300</t>
  </si>
  <si>
    <t>010-999</t>
  </si>
  <si>
    <t>Total General Administrative</t>
  </si>
  <si>
    <t>Net Medicaid Revenue - Non Utah</t>
  </si>
  <si>
    <t>Net Private Revenue</t>
  </si>
  <si>
    <t>Net Respite - Other Revenue</t>
  </si>
  <si>
    <t>Net Misc Income</t>
  </si>
  <si>
    <t>Civil Money Penalties - Medicare and Medicaid</t>
  </si>
  <si>
    <t>Transportation Payroll Taxes and Emp Benefits</t>
  </si>
  <si>
    <t>Miscellaneous - Attach Detail if greater than $2,000</t>
  </si>
  <si>
    <t>Total Revenue</t>
  </si>
  <si>
    <t>Miscellaneous - Attach Detail If Greater Than $2,000</t>
  </si>
  <si>
    <t>Total Property and Related</t>
  </si>
  <si>
    <t>Real Property Property Insurance</t>
  </si>
  <si>
    <t>Equipment Leases - Operating Leases Only</t>
  </si>
  <si>
    <t>Gain - Loss on Asset Disposition</t>
  </si>
  <si>
    <t>Total Plant Oper and Maint</t>
  </si>
  <si>
    <t>Total Dietary</t>
  </si>
  <si>
    <t>Total Laundry and Linen</t>
  </si>
  <si>
    <t>Miscellaneous Attach Detail If Greater Than $2,000</t>
  </si>
  <si>
    <t>Total Housekeeping</t>
  </si>
  <si>
    <t>OSHA-CDC Required Expense</t>
  </si>
  <si>
    <t>Total Nursing</t>
  </si>
  <si>
    <t>TOTAL REC ACT and SOCIAL SERVICES</t>
  </si>
  <si>
    <t>Total Active Treatment</t>
  </si>
  <si>
    <t>Dental Care - Excludes Annual Exam</t>
  </si>
  <si>
    <t>Other Direct Care - i.e. Psychologists Podiatrists and Optometrists</t>
  </si>
  <si>
    <t>Physician &amp; Psychiatrist - Supplies Other</t>
  </si>
  <si>
    <t>Purchased Physician &amp; Psychiatrist Non-Emp</t>
  </si>
  <si>
    <t>Total FCP Less GL</t>
  </si>
  <si>
    <t>Total Expense Per FCP</t>
  </si>
  <si>
    <t>Total Expense Per GL</t>
  </si>
  <si>
    <t>200-000</t>
  </si>
  <si>
    <t>Profit - Loss</t>
  </si>
  <si>
    <t>300-000</t>
  </si>
  <si>
    <t>Total Patient Days</t>
  </si>
  <si>
    <t>Medicaid Days - Utah</t>
  </si>
  <si>
    <t>Medicaid Days - Non Utah</t>
  </si>
  <si>
    <t>Other Days</t>
  </si>
  <si>
    <t>400-000</t>
  </si>
  <si>
    <t>006</t>
  </si>
  <si>
    <t>007</t>
  </si>
  <si>
    <t>Total Licensed Beds</t>
  </si>
  <si>
    <t>Medicaid Certified Beds</t>
  </si>
  <si>
    <t>Calendar Days In Period</t>
  </si>
  <si>
    <t>Medicaid Occupancy - Medicaid Days-Utah Less Total Patient Days Available Before Bed Banking</t>
  </si>
  <si>
    <t>Purchased Service - Consultants</t>
  </si>
  <si>
    <t>Non Medical Supplies - Charts &amp; Forms</t>
  </si>
  <si>
    <t>Purchased Services - Consultants</t>
  </si>
  <si>
    <t>Repair and Maintenance   Vehicles - Trans Equipment</t>
  </si>
  <si>
    <t>Repair and Maintenance   Equipment</t>
  </si>
  <si>
    <t>Repair and Maintenance   Building and Grounds</t>
  </si>
  <si>
    <t>Furniture and Equipment Less Than Capitalization Threshold</t>
  </si>
  <si>
    <t>Equipment Rental Short Term</t>
  </si>
  <si>
    <t>Real Property Property Tax</t>
  </si>
  <si>
    <t>Beauty and Barber Expense</t>
  </si>
  <si>
    <t>TV Cable Satellite Expense</t>
  </si>
  <si>
    <t>Bank - Service Charges</t>
  </si>
  <si>
    <t>Transportation Salaries and Wages</t>
  </si>
  <si>
    <t>Other Penalties - Fines</t>
  </si>
  <si>
    <t>Other Taxes - Attach Schedule</t>
  </si>
  <si>
    <t>Professional - General Liability Insurance</t>
  </si>
  <si>
    <t>Workers compensation</t>
  </si>
  <si>
    <t>Interest Operating Loans</t>
  </si>
  <si>
    <t>Amortization Organization</t>
  </si>
  <si>
    <t>Travel Seminars and Admin Training</t>
  </si>
  <si>
    <t>Office Supplies Printing and Postage</t>
  </si>
  <si>
    <t>Dues Subscriptions and Licenses</t>
  </si>
  <si>
    <t>Net Medicaid Revenue - Utah</t>
  </si>
  <si>
    <t xml:space="preserve">  trial balance for the management company and/or home office must be filed.  </t>
  </si>
  <si>
    <r>
      <t xml:space="preserve">  that cross-references to FCP accounts).  </t>
    </r>
    <r>
      <rPr>
        <b/>
        <sz val="10"/>
        <rFont val="Arial"/>
        <family val="2"/>
      </rPr>
      <t>Must also include a detailed General Ledger (G/L) in Excel.</t>
    </r>
  </si>
  <si>
    <t>2.  Note the instructions for Schedules C-1 and Schedule C.</t>
  </si>
  <si>
    <t>8.  Make an electronic copy of the original schedules and supporting documents, including the trial balance with balance sheet and income statement accounts.</t>
  </si>
  <si>
    <t>SUMIFS('Sch C-1'!$F$13:$F$72,'Sch C-1'!$C$13:$C$72,'Sch C'!A11,'Sch C-1'!$D$13:$D$72,'Sch C'!B11)</t>
  </si>
  <si>
    <t>All Provider Adjustments must be entered on Schedule B-1</t>
  </si>
  <si>
    <t>]</t>
  </si>
  <si>
    <t>Enter REV CAT &amp; ACCT NO as they appear on Sch B</t>
  </si>
  <si>
    <t>050-490</t>
  </si>
  <si>
    <t>Hide this column</t>
  </si>
  <si>
    <t>;</t>
  </si>
  <si>
    <t>Sch C Account where reported</t>
  </si>
  <si>
    <t xml:space="preserve"> Actual Cost to the Related Party</t>
  </si>
  <si>
    <t>Adjustment number on Sch C-1</t>
  </si>
  <si>
    <t>Attach support for related party calculation and mark "X" below</t>
  </si>
  <si>
    <t>FISCAL YEAR ENDED 6/30/24</t>
  </si>
  <si>
    <t>Professional/General Liability Insurance, Business Interruption, etc.</t>
  </si>
  <si>
    <t>* Real Property - Land and improvements, including buildings and PROPERTY that is permanently attached to the land or customarily transferred with the land.</t>
  </si>
  <si>
    <t xml:space="preserve">  This does not include business interruption aka business income insurance or business personal propety insurance.</t>
  </si>
  <si>
    <t>(Date Signed)</t>
  </si>
  <si>
    <r>
      <t xml:space="preserve">10.  </t>
    </r>
    <r>
      <rPr>
        <b/>
        <sz val="10"/>
        <color rgb="FF000000"/>
        <rFont val="Helv"/>
      </rPr>
      <t>The electronic copy is now the official copy.</t>
    </r>
    <r>
      <rPr>
        <sz val="10"/>
        <color rgb="FF000000"/>
        <rFont val="Helv"/>
      </rPr>
      <t xml:space="preserve">  E-mail </t>
    </r>
    <r>
      <rPr>
        <sz val="10"/>
        <color indexed="8"/>
        <rFont val="Helv"/>
      </rPr>
      <t xml:space="preserve">schedules with supporting documents so they </t>
    </r>
    <r>
      <rPr>
        <b/>
        <u/>
        <sz val="10"/>
        <color indexed="8"/>
        <rFont val="Helv"/>
      </rPr>
      <t>arrive</t>
    </r>
    <r>
      <rPr>
        <b/>
        <u/>
        <sz val="10"/>
        <color rgb="FF000000"/>
        <rFont val="Helv"/>
      </rPr>
      <t xml:space="preserve"> at the office of Myers and Stauffer LC </t>
    </r>
    <r>
      <rPr>
        <sz val="10"/>
        <color indexed="8"/>
        <rFont val="Helv"/>
      </rPr>
      <t xml:space="preserve"> </t>
    </r>
    <r>
      <rPr>
        <b/>
        <u/>
        <sz val="10"/>
        <color indexed="8"/>
        <rFont val="Helv"/>
      </rPr>
      <t xml:space="preserve">no later than, September 30, 2025. </t>
    </r>
    <r>
      <rPr>
        <sz val="10"/>
        <color indexed="8"/>
        <rFont val="Helv"/>
      </rPr>
      <t xml:space="preserve"> Send </t>
    </r>
    <r>
      <rPr>
        <b/>
        <sz val="10"/>
        <color rgb="FF000000"/>
        <rFont val="Helv"/>
      </rPr>
      <t>Sch A Pg 1</t>
    </r>
    <r>
      <rPr>
        <sz val="10"/>
        <color indexed="8"/>
        <rFont val="Helv"/>
      </rPr>
      <t xml:space="preserve">(Schedule A Page 1) with scanned or electronic signatures separately.  Submit all documentation to </t>
    </r>
    <r>
      <rPr>
        <b/>
        <sz val="10"/>
        <color rgb="FF000000"/>
        <rFont val="Helv"/>
      </rPr>
      <t>Myers and Stauffer LC through their secure portal.</t>
    </r>
    <r>
      <rPr>
        <sz val="10"/>
        <color indexed="8"/>
        <rFont val="Helv"/>
      </rPr>
      <t xml:space="preserve">  If you have any questions, contact Kirk Barnes at KBarnes@mslc.com.</t>
    </r>
  </si>
  <si>
    <t xml:space="preserve">ICF-IID </t>
  </si>
  <si>
    <t>ICF-IID - CERTIFICATION AND GENERAL INFORMATION</t>
  </si>
  <si>
    <t>ICF/IID - REVENUE</t>
  </si>
  <si>
    <t>ICF-IID - REVENUE ADJUSTMENT SUMMARY</t>
  </si>
  <si>
    <t>ICF-IID - EXPENSES</t>
  </si>
  <si>
    <t>ICF-IID - EXPENSE ADJUSTMENT SUMMARY</t>
  </si>
  <si>
    <t>ICF-IID - KEY EMPLOYEE COMPENSATION AND RELATED-PARTY DISCLOSURES</t>
  </si>
  <si>
    <t>ICF-IID - PATIENT DAYS &amp; OCCUPANCY</t>
  </si>
  <si>
    <t>ICF-IID - SUMMARY</t>
  </si>
  <si>
    <t xml:space="preserve">Name of ICF-IID Facility:  </t>
  </si>
  <si>
    <t>Medicaid ICF/IID Beds:</t>
  </si>
  <si>
    <t/>
  </si>
  <si>
    <t>11.  Reuse this Excel file to complete an FCP for each ICF-ID nursing home for which you are responsible.</t>
  </si>
  <si>
    <t>Eye Glasses, Dentures, Hearing Aids</t>
  </si>
  <si>
    <t>Adjustment Amount of Related Party Costs on Sch C-1***</t>
  </si>
  <si>
    <t xml:space="preserve">officers, and other key personnel regardless of company structure or contractual agreement.  Data is for this facility only. </t>
  </si>
  <si>
    <t>Home Office Charges - Attach Schedule</t>
  </si>
  <si>
    <t>Total Ancillaries Not In Medicaid Rate</t>
  </si>
  <si>
    <t>Total  Patient Days Available - Total Licensed Beds x Calendar Days in Period</t>
  </si>
  <si>
    <t>Total Occupancy - Total Patient Days Less Total Patient Days Available Before  Bed Banking</t>
  </si>
  <si>
    <t>Medicaid Occupancy as a Percent of Total Occupancy - Medicaid Occupancy Less Total Occupancy</t>
  </si>
  <si>
    <t>Schedules revised 7/30/2025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</si>
</sst>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3" formatCode="_(* #,##0.00_);_(* \(#,##0.00\);_(* &quot;-&quot;??_);_(@_)"/>
    <numFmt numFmtId="164" formatCode="0_);\(0\)"/>
    <numFmt numFmtId="165" formatCode="mm/dd/yy;@"/>
    <numFmt numFmtId="166" formatCode="&quot;$&quot;#,##0"/>
    <numFmt numFmtId="167" formatCode="0.0%"/>
    <numFmt numFmtId="168" formatCode="_([$€-2]* #,##0.00_);_([$€-2]* \(#,##0.00\);_([$€-2]* &quot;-&quot;??_)"/>
    <numFmt numFmtId="169" formatCode="m/d/yy;@"/>
  </numFmts>
  <fonts count="67">
    <font>
      <sz val="10"/>
      <name val="Arial"/>
    </font>
    <font>
      <sz val="10"/>
      <name val="Arial"/>
      <family val="2"/>
    </font>
    <font>
      <sz val="10"/>
      <name val="Arial"/>
      <family val="2"/>
    </font>
    <font>
      <u/>
      <sz val="10"/>
      <color indexed="12"/>
      <name val="Arial"/>
      <family val="2"/>
    </font>
    <font>
      <sz val="10"/>
      <name val="Arial"/>
      <family val="2"/>
    </font>
    <font>
      <sz val="8"/>
      <name val="Arial"/>
      <family val="2"/>
    </font>
    <font>
      <b/>
      <sz val="12"/>
      <name val="Arial"/>
      <family val="2"/>
    </font>
    <font>
      <b/>
      <sz val="10"/>
      <name val="Arial"/>
      <family val="2"/>
    </font>
    <font>
      <sz val="12"/>
      <name val="Arial"/>
      <family val="2"/>
    </font>
    <font>
      <b/>
      <sz val="8"/>
      <name val="Arial"/>
      <family val="2"/>
    </font>
    <font>
      <sz val="9"/>
      <name val="Arial"/>
      <family val="2"/>
    </font>
    <font>
      <u/>
      <sz val="9"/>
      <name val="Arial"/>
      <family val="2"/>
    </font>
    <font>
      <u/>
      <sz val="10"/>
      <name val="Arial"/>
      <family val="2"/>
    </font>
    <font>
      <sz val="8"/>
      <name val="Helv"/>
    </font>
    <font>
      <sz val="10"/>
      <name val="Helv"/>
    </font>
    <font>
      <sz val="14"/>
      <name val="Arial"/>
      <family val="2"/>
    </font>
    <font>
      <b/>
      <sz val="14"/>
      <name val="Arial"/>
      <family val="2"/>
    </font>
    <font>
      <u/>
      <sz val="14"/>
      <name val="Arial"/>
      <family val="2"/>
    </font>
    <font>
      <sz val="8"/>
      <name val="Arial"/>
      <family val="2"/>
    </font>
    <font>
      <sz val="10"/>
      <name val="NewCenturySchlbk"/>
      <family val="1"/>
    </font>
    <font>
      <b/>
      <sz val="10"/>
      <name val="Times New Roman"/>
      <family val="1"/>
    </font>
    <font>
      <sz val="10"/>
      <name val="NewCenturySchlbk"/>
      <family val="1"/>
    </font>
    <font>
      <sz val="10"/>
      <color indexed="10"/>
      <name val="Arial"/>
      <family val="2"/>
    </font>
    <font>
      <b/>
      <sz val="10"/>
      <name val="Helv"/>
    </font>
    <font>
      <sz val="10"/>
      <color indexed="8"/>
      <name val="Helv"/>
    </font>
    <font>
      <sz val="10"/>
      <color indexed="8"/>
      <name val="Arial"/>
      <family val="2"/>
    </font>
    <font>
      <sz val="10"/>
      <color indexed="10"/>
      <name val="Helv"/>
    </font>
    <font>
      <sz val="8"/>
      <color indexed="8"/>
      <name val="Helv"/>
    </font>
    <font>
      <sz val="10"/>
      <color indexed="8"/>
      <name val="Arial"/>
      <family val="2"/>
    </font>
    <font>
      <sz val="9"/>
      <color indexed="10"/>
      <name val="Arial"/>
      <family val="2"/>
    </font>
    <font>
      <u/>
      <sz val="10"/>
      <color indexed="10"/>
      <name val="Arial"/>
      <family val="2"/>
    </font>
    <font>
      <i/>
      <sz val="8"/>
      <name val="Arial"/>
      <family val="2"/>
    </font>
    <font>
      <b/>
      <sz val="10"/>
      <color indexed="8"/>
      <name val="Arial"/>
      <family val="2"/>
    </font>
    <font>
      <b/>
      <sz val="10"/>
      <color indexed="10"/>
      <name val="Arial"/>
      <family val="2"/>
    </font>
    <font>
      <b/>
      <sz val="8"/>
      <name val="Helv"/>
    </font>
    <font>
      <sz val="14"/>
      <color indexed="8"/>
      <name val="Arial"/>
      <family val="2"/>
    </font>
    <font>
      <b/>
      <u/>
      <sz val="14"/>
      <name val="Arial"/>
      <family val="2"/>
    </font>
    <font>
      <sz val="12"/>
      <name val="Times New Roman"/>
      <family val="1"/>
    </font>
    <font>
      <sz val="12"/>
      <color indexed="8"/>
      <name val="Times New Roman"/>
      <family val="1"/>
    </font>
    <font>
      <sz val="12"/>
      <name val="Helv"/>
    </font>
    <font>
      <b/>
      <u/>
      <sz val="10"/>
      <color indexed="8"/>
      <name val="Helv"/>
    </font>
    <font>
      <b/>
      <sz val="18"/>
      <name val="NewCenturySchlbk"/>
      <family val="1"/>
    </font>
    <font>
      <sz val="12"/>
      <color indexed="10"/>
      <name val="Arial"/>
      <family val="2"/>
    </font>
    <font>
      <b/>
      <sz val="12"/>
      <color indexed="8"/>
      <name val="Arial"/>
      <family val="2"/>
    </font>
    <font>
      <sz val="12"/>
      <color indexed="8"/>
      <name val="Arial"/>
      <family val="2"/>
    </font>
    <font>
      <b/>
      <sz val="10"/>
      <color indexed="8"/>
      <name val="Helv"/>
    </font>
    <font>
      <b/>
      <sz val="12"/>
      <color indexed="8"/>
      <name val="Helv"/>
    </font>
    <font>
      <sz val="24"/>
      <name val="Arial"/>
      <family val="2"/>
    </font>
    <font>
      <sz val="11"/>
      <name val="Arial"/>
      <family val="2"/>
    </font>
    <font>
      <sz val="11"/>
      <color indexed="8"/>
      <name val="Arial"/>
      <family val="2"/>
    </font>
    <font>
      <sz val="11"/>
      <name val="NewCenturySchlbk"/>
      <family val="1"/>
    </font>
    <font>
      <b/>
      <sz val="10"/>
      <color rgb="FFE96E09"/>
      <name val="Arial"/>
      <family val="2"/>
    </font>
    <font>
      <b/>
      <sz val="10"/>
      <color rgb="FF000000"/>
      <name val="Helv"/>
    </font>
    <font>
      <sz val="10"/>
      <color rgb="FF000000"/>
      <name val="Helv"/>
    </font>
    <font>
      <sz val="10"/>
      <color rgb="FFFF0000"/>
      <name val="Arial"/>
      <family val="2"/>
    </font>
    <font>
      <sz val="10"/>
      <color theme="1"/>
      <name val="Arial"/>
      <family val="2"/>
    </font>
    <font>
      <b/>
      <sz val="9"/>
      <color indexed="81"/>
      <name val="Tahoma"/>
      <charset val="1"/>
    </font>
    <font>
      <b/>
      <sz val="9"/>
      <color indexed="81"/>
      <name val="Tahoma"/>
      <family val="2"/>
    </font>
    <font>
      <sz val="9"/>
      <color indexed="81"/>
      <name val="Tahoma"/>
      <family val="2"/>
    </font>
    <font>
      <b/>
      <sz val="10"/>
      <name val="NewCenturySchlbk"/>
    </font>
    <font>
      <b/>
      <sz val="14"/>
      <name val="NewCenturySchlbk"/>
    </font>
    <font>
      <b/>
      <sz val="14"/>
      <name val="Calibri"/>
      <family val="2"/>
      <scheme val="minor"/>
    </font>
    <font>
      <sz val="10"/>
      <name val="NewCenturySchlbk"/>
    </font>
    <font>
      <sz val="11"/>
      <name val="NewCenturySchlbk"/>
    </font>
    <font>
      <b/>
      <sz val="11"/>
      <name val="NewCenturySchlbk"/>
    </font>
    <font>
      <b/>
      <sz val="11"/>
      <name val="Arial"/>
      <family val="2"/>
    </font>
    <font>
      <b/>
      <u/>
      <sz val="10"/>
      <color rgb="FF000000"/>
      <name val="Helv"/>
    </font>
  </fonts>
  <fills count="13">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rgb="FFFCFC9A"/>
        <bgColor indexed="64"/>
      </patternFill>
    </fill>
    <fill>
      <patternFill patternType="solid">
        <fgColor rgb="FFCCFFFF"/>
        <bgColor indexed="64"/>
      </patternFill>
    </fill>
    <fill>
      <patternFill patternType="solid">
        <fgColor rgb="FFFFFF99"/>
        <bgColor indexed="64"/>
      </patternFill>
    </fill>
    <fill>
      <patternFill patternType="solid">
        <fgColor rgb="FF48F0F8"/>
        <bgColor indexed="64"/>
      </patternFill>
    </fill>
    <fill>
      <patternFill patternType="solid">
        <fgColor rgb="FF92D05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A6CAF0"/>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n">
        <color indexed="8"/>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thin">
        <color indexed="64"/>
      </right>
      <top style="thin">
        <color indexed="64"/>
      </top>
      <bottom/>
      <diagonal/>
    </border>
    <border>
      <left/>
      <right/>
      <top style="thin">
        <color indexed="64"/>
      </top>
      <bottom style="double">
        <color indexed="64"/>
      </bottom>
      <diagonal/>
    </border>
    <border>
      <left/>
      <right/>
      <top style="medium">
        <color indexed="64"/>
      </top>
      <bottom style="double">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8"/>
      </top>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64"/>
      </left>
      <right/>
      <top style="thin">
        <color indexed="64"/>
      </top>
      <bottom style="thin">
        <color indexed="64"/>
      </bottom>
      <diagonal/>
    </border>
    <border>
      <left/>
      <right style="thin">
        <color theme="8"/>
      </right>
      <top style="medium">
        <color indexed="64"/>
      </top>
      <bottom style="double">
        <color indexed="64"/>
      </bottom>
      <diagonal/>
    </border>
    <border>
      <left/>
      <right/>
      <top style="thin">
        <color auto="1"/>
      </top>
      <bottom style="thin">
        <color auto="1"/>
      </bottom>
      <diagonal/>
    </border>
  </borders>
  <cellStyleXfs count="5">
    <xf numFmtId="0" fontId="0" fillId="0" borderId="0"/>
    <xf numFmtId="43" fontId="2" fillId="0" borderId="0" applyFont="0" applyFill="0" applyBorder="0" applyAlignment="0" applyProtection="0"/>
    <xf numFmtId="168" fontId="1" fillId="0" borderId="0" applyFont="0" applyFill="0" applyBorder="0" applyAlignment="0" applyProtection="0"/>
    <xf numFmtId="0" fontId="3" fillId="0" borderId="0" applyNumberFormat="0" applyFill="0" applyBorder="0" applyAlignment="0" applyProtection="0">
      <alignment vertical="top"/>
      <protection locked="0"/>
    </xf>
    <xf numFmtId="9" fontId="2" fillId="0" borderId="0" applyFont="0" applyFill="0" applyBorder="0" applyAlignment="0" applyProtection="0"/>
  </cellStyleXfs>
  <cellXfs count="449">
    <xf numFmtId="0" fontId="0" fillId="0" borderId="0" xfId="0"/>
    <xf numFmtId="0" fontId="4" fillId="0" borderId="0" xfId="0" applyFont="1"/>
    <xf numFmtId="0" fontId="4" fillId="0" borderId="0" xfId="0" applyFont="1" applyAlignment="1">
      <alignment horizontal="left"/>
    </xf>
    <xf numFmtId="0" fontId="14" fillId="0" borderId="0" xfId="0" quotePrefix="1" applyFont="1" applyAlignment="1">
      <alignment horizontal="center"/>
    </xf>
    <xf numFmtId="0" fontId="23" fillId="0" borderId="1" xfId="0" applyFont="1" applyBorder="1" applyAlignment="1">
      <alignment horizontal="center"/>
    </xf>
    <xf numFmtId="0" fontId="14" fillId="0" borderId="2" xfId="0" applyFont="1" applyBorder="1" applyAlignment="1">
      <alignment horizontal="center"/>
    </xf>
    <xf numFmtId="0" fontId="14" fillId="0" borderId="3" xfId="0" applyFont="1" applyBorder="1"/>
    <xf numFmtId="0" fontId="14" fillId="0" borderId="4" xfId="0" applyFont="1" applyBorder="1" applyAlignment="1">
      <alignment horizontal="center"/>
    </xf>
    <xf numFmtId="0" fontId="14" fillId="0" borderId="4" xfId="0" applyFont="1" applyBorder="1" applyAlignment="1">
      <alignment horizontal="left"/>
    </xf>
    <xf numFmtId="0" fontId="14" fillId="0" borderId="4" xfId="0" quotePrefix="1" applyFont="1" applyBorder="1" applyAlignment="1">
      <alignment horizontal="left"/>
    </xf>
    <xf numFmtId="0" fontId="14" fillId="0" borderId="4" xfId="0" applyFont="1" applyBorder="1"/>
    <xf numFmtId="0" fontId="14" fillId="0" borderId="4" xfId="0" applyFont="1" applyBorder="1" applyAlignment="1">
      <alignment wrapText="1"/>
    </xf>
    <xf numFmtId="0" fontId="24" fillId="0" borderId="4" xfId="0" applyFont="1" applyBorder="1"/>
    <xf numFmtId="0" fontId="24" fillId="0" borderId="4" xfId="0" applyFont="1" applyBorder="1" applyAlignment="1">
      <alignment horizontal="left"/>
    </xf>
    <xf numFmtId="0" fontId="14" fillId="0" borderId="5" xfId="0" applyFont="1" applyBorder="1"/>
    <xf numFmtId="0" fontId="4" fillId="0" borderId="0" xfId="0" applyFont="1" applyAlignment="1">
      <alignment horizontal="centerContinuous"/>
    </xf>
    <xf numFmtId="0" fontId="22" fillId="0" borderId="0" xfId="0" applyFont="1" applyAlignment="1">
      <alignment horizontal="centerContinuous"/>
    </xf>
    <xf numFmtId="0" fontId="7" fillId="0" borderId="0" xfId="0" applyFont="1" applyAlignment="1">
      <alignment horizontal="left"/>
    </xf>
    <xf numFmtId="0" fontId="7" fillId="0" borderId="0" xfId="0" applyFont="1" applyAlignment="1">
      <alignment horizontal="right"/>
    </xf>
    <xf numFmtId="165" fontId="7" fillId="0" borderId="0" xfId="0" applyNumberFormat="1" applyFont="1" applyAlignment="1">
      <alignment horizontal="left"/>
    </xf>
    <xf numFmtId="165" fontId="7" fillId="0" borderId="0" xfId="0" applyNumberFormat="1" applyFont="1"/>
    <xf numFmtId="0" fontId="13" fillId="0" borderId="0" xfId="0" applyFont="1" applyAlignment="1">
      <alignment horizontal="left"/>
    </xf>
    <xf numFmtId="0" fontId="12" fillId="0" borderId="0" xfId="0" applyFont="1" applyAlignment="1">
      <alignment horizontal="left"/>
    </xf>
    <xf numFmtId="0" fontId="4" fillId="0" borderId="0" xfId="0" applyFont="1" applyAlignment="1">
      <alignment horizontal="right"/>
    </xf>
    <xf numFmtId="0" fontId="4" fillId="0" borderId="0" xfId="0" quotePrefix="1" applyFont="1" applyAlignment="1">
      <alignment horizontal="right"/>
    </xf>
    <xf numFmtId="0" fontId="4" fillId="0" borderId="6" xfId="0" applyFont="1" applyBorder="1" applyAlignment="1">
      <alignment horizontal="left"/>
    </xf>
    <xf numFmtId="0" fontId="4" fillId="0" borderId="7" xfId="0" applyFont="1" applyBorder="1"/>
    <xf numFmtId="169" fontId="4" fillId="2" borderId="6" xfId="0" applyNumberFormat="1" applyFont="1" applyFill="1" applyBorder="1" applyAlignment="1" applyProtection="1">
      <alignment horizontal="center"/>
      <protection locked="0"/>
    </xf>
    <xf numFmtId="0" fontId="12" fillId="0" borderId="0" xfId="0" applyFont="1"/>
    <xf numFmtId="0" fontId="4" fillId="3" borderId="0" xfId="0" applyFont="1" applyFill="1" applyAlignment="1">
      <alignment horizontal="right"/>
    </xf>
    <xf numFmtId="0" fontId="4" fillId="0" borderId="0" xfId="0" applyFont="1" applyAlignment="1">
      <alignment horizontal="center"/>
    </xf>
    <xf numFmtId="0" fontId="4" fillId="3" borderId="0" xfId="0" applyFont="1" applyFill="1"/>
    <xf numFmtId="0" fontId="4" fillId="3" borderId="0" xfId="0" applyFont="1" applyFill="1" applyAlignment="1">
      <alignment horizontal="center"/>
    </xf>
    <xf numFmtId="0" fontId="4" fillId="0" borderId="0" xfId="0" applyFont="1" applyAlignment="1">
      <alignment horizontal="left" wrapText="1"/>
    </xf>
    <xf numFmtId="0" fontId="4" fillId="0" borderId="0" xfId="0" applyFont="1" applyAlignment="1">
      <alignment wrapText="1"/>
    </xf>
    <xf numFmtId="0" fontId="28" fillId="0" borderId="0" xfId="0" applyFont="1"/>
    <xf numFmtId="0" fontId="7" fillId="0" borderId="0" xfId="0" quotePrefix="1" applyFont="1" applyAlignment="1">
      <alignment horizontal="right"/>
    </xf>
    <xf numFmtId="0" fontId="22" fillId="0" borderId="0" xfId="0" applyFont="1"/>
    <xf numFmtId="0" fontId="4" fillId="0" borderId="0" xfId="0" quotePrefix="1" applyFont="1" applyAlignment="1">
      <alignment horizontal="left"/>
    </xf>
    <xf numFmtId="164" fontId="7" fillId="0" borderId="0" xfId="0" applyNumberFormat="1" applyFont="1" applyAlignment="1">
      <alignment horizontal="center"/>
    </xf>
    <xf numFmtId="0" fontId="7" fillId="0" borderId="0" xfId="0" applyFont="1" applyAlignment="1">
      <alignment horizontal="center"/>
    </xf>
    <xf numFmtId="0" fontId="32" fillId="0" borderId="0" xfId="0" applyFont="1" applyAlignment="1">
      <alignment horizontal="center"/>
    </xf>
    <xf numFmtId="0" fontId="7" fillId="0" borderId="0" xfId="0" quotePrefix="1" applyFont="1" applyAlignment="1">
      <alignment horizontal="center"/>
    </xf>
    <xf numFmtId="49" fontId="4" fillId="2" borderId="4" xfId="0" applyNumberFormat="1" applyFont="1" applyFill="1" applyBorder="1" applyAlignment="1" applyProtection="1">
      <alignment horizontal="center"/>
      <protection locked="0"/>
    </xf>
    <xf numFmtId="0" fontId="1" fillId="0" borderId="0" xfId="0" applyFont="1"/>
    <xf numFmtId="5" fontId="8" fillId="2" borderId="6" xfId="0" applyNumberFormat="1" applyFont="1" applyFill="1" applyBorder="1" applyProtection="1">
      <protection locked="0"/>
    </xf>
    <xf numFmtId="0" fontId="7" fillId="0" borderId="0" xfId="0" applyFont="1"/>
    <xf numFmtId="0" fontId="34" fillId="0" borderId="0" xfId="0" quotePrefix="1" applyFont="1" applyAlignment="1">
      <alignment horizontal="left"/>
    </xf>
    <xf numFmtId="0" fontId="6" fillId="0" borderId="0" xfId="0" applyFont="1"/>
    <xf numFmtId="0" fontId="15" fillId="2" borderId="0" xfId="0" applyFont="1" applyFill="1" applyProtection="1">
      <protection locked="0"/>
    </xf>
    <xf numFmtId="0" fontId="15" fillId="2" borderId="9" xfId="0" applyFont="1" applyFill="1" applyBorder="1" applyProtection="1">
      <protection locked="0"/>
    </xf>
    <xf numFmtId="5" fontId="15" fillId="2" borderId="9" xfId="0" applyNumberFormat="1" applyFont="1" applyFill="1" applyBorder="1" applyProtection="1">
      <protection locked="0"/>
    </xf>
    <xf numFmtId="0" fontId="15" fillId="2" borderId="6" xfId="0" applyFont="1" applyFill="1" applyBorder="1" applyProtection="1">
      <protection locked="0"/>
    </xf>
    <xf numFmtId="5" fontId="15" fillId="2" borderId="6" xfId="0" applyNumberFormat="1" applyFont="1" applyFill="1" applyBorder="1" applyProtection="1">
      <protection locked="0"/>
    </xf>
    <xf numFmtId="0" fontId="15" fillId="2" borderId="0" xfId="0" applyFont="1" applyFill="1" applyAlignment="1" applyProtection="1">
      <alignment horizontal="left"/>
      <protection locked="0"/>
    </xf>
    <xf numFmtId="0" fontId="5" fillId="0" borderId="0" xfId="0" applyFont="1"/>
    <xf numFmtId="5" fontId="5" fillId="0" borderId="0" xfId="0" applyNumberFormat="1" applyFont="1"/>
    <xf numFmtId="0" fontId="28" fillId="0" borderId="0" xfId="0" applyFont="1" applyAlignment="1">
      <alignment horizontal="center"/>
    </xf>
    <xf numFmtId="0" fontId="5" fillId="0" borderId="0" xfId="0" applyFont="1" applyAlignment="1">
      <alignment horizontal="center"/>
    </xf>
    <xf numFmtId="3" fontId="4" fillId="0" borderId="0" xfId="0" applyNumberFormat="1" applyFont="1" applyAlignment="1">
      <alignment horizontal="right"/>
    </xf>
    <xf numFmtId="0" fontId="5" fillId="3" borderId="0" xfId="0" applyFont="1" applyFill="1" applyAlignment="1">
      <alignment vertical="top"/>
    </xf>
    <xf numFmtId="6" fontId="28" fillId="2" borderId="4" xfId="0" applyNumberFormat="1" applyFont="1" applyFill="1" applyBorder="1" applyProtection="1">
      <protection locked="0"/>
    </xf>
    <xf numFmtId="0" fontId="19" fillId="3" borderId="0" xfId="0" applyFont="1" applyFill="1"/>
    <xf numFmtId="166" fontId="15" fillId="2" borderId="0" xfId="0" applyNumberFormat="1" applyFont="1" applyFill="1" applyProtection="1">
      <protection locked="0"/>
    </xf>
    <xf numFmtId="166" fontId="15" fillId="2" borderId="9" xfId="0" applyNumberFormat="1" applyFont="1" applyFill="1" applyBorder="1" applyProtection="1">
      <protection locked="0"/>
    </xf>
    <xf numFmtId="166" fontId="15" fillId="2" borderId="9" xfId="0" applyNumberFormat="1" applyFont="1" applyFill="1" applyBorder="1" applyAlignment="1" applyProtection="1">
      <alignment horizontal="right"/>
      <protection locked="0"/>
    </xf>
    <xf numFmtId="166" fontId="15" fillId="2" borderId="6" xfId="0" applyNumberFormat="1" applyFont="1" applyFill="1" applyBorder="1" applyProtection="1">
      <protection locked="0"/>
    </xf>
    <xf numFmtId="166" fontId="15" fillId="2" borderId="6" xfId="0" applyNumberFormat="1" applyFont="1" applyFill="1" applyBorder="1" applyAlignment="1" applyProtection="1">
      <alignment horizontal="right"/>
      <protection locked="0"/>
    </xf>
    <xf numFmtId="166" fontId="15" fillId="2" borderId="9" xfId="0" applyNumberFormat="1" applyFont="1" applyFill="1" applyBorder="1" applyAlignment="1" applyProtection="1">
      <alignment horizontal="center"/>
      <protection locked="0"/>
    </xf>
    <xf numFmtId="166" fontId="15" fillId="2" borderId="6" xfId="0" applyNumberFormat="1" applyFont="1" applyFill="1" applyBorder="1" applyAlignment="1" applyProtection="1">
      <alignment horizontal="center"/>
      <protection locked="0"/>
    </xf>
    <xf numFmtId="0" fontId="14" fillId="0" borderId="0" xfId="0" applyFont="1"/>
    <xf numFmtId="0" fontId="33" fillId="0" borderId="0" xfId="0" applyFont="1" applyAlignment="1">
      <alignment horizontal="center"/>
    </xf>
    <xf numFmtId="6" fontId="0" fillId="4" borderId="15" xfId="0" applyNumberFormat="1" applyFill="1" applyBorder="1"/>
    <xf numFmtId="165" fontId="7" fillId="0" borderId="0" xfId="0" applyNumberFormat="1" applyFont="1" applyAlignment="1">
      <alignment horizontal="center"/>
    </xf>
    <xf numFmtId="0" fontId="5" fillId="0" borderId="0" xfId="0" quotePrefix="1" applyFont="1" applyAlignment="1">
      <alignment horizontal="left"/>
    </xf>
    <xf numFmtId="0" fontId="5" fillId="0" borderId="6" xfId="0" applyFont="1" applyBorder="1" applyAlignment="1">
      <alignment horizontal="center"/>
    </xf>
    <xf numFmtId="0" fontId="4" fillId="3" borderId="0" xfId="0" applyFont="1" applyFill="1" applyAlignment="1">
      <alignment horizontal="left"/>
    </xf>
    <xf numFmtId="0" fontId="19" fillId="0" borderId="0" xfId="0" applyFont="1" applyAlignment="1">
      <alignment horizontal="right"/>
    </xf>
    <xf numFmtId="0" fontId="19" fillId="0" borderId="0" xfId="0" applyFont="1"/>
    <xf numFmtId="0" fontId="5" fillId="0" borderId="0" xfId="0" applyFont="1" applyAlignment="1">
      <alignment horizontal="left"/>
    </xf>
    <xf numFmtId="6" fontId="19" fillId="0" borderId="0" xfId="0" applyNumberFormat="1" applyFont="1" applyAlignment="1">
      <alignment horizontal="centerContinuous"/>
    </xf>
    <xf numFmtId="14" fontId="19" fillId="0" borderId="0" xfId="0" applyNumberFormat="1" applyFont="1" applyAlignment="1">
      <alignment horizontal="right"/>
    </xf>
    <xf numFmtId="14" fontId="19" fillId="0" borderId="4" xfId="0" applyNumberFormat="1" applyFont="1" applyBorder="1" applyAlignment="1">
      <alignment horizontal="center"/>
    </xf>
    <xf numFmtId="0" fontId="19" fillId="0" borderId="0" xfId="0" applyFont="1" applyAlignment="1">
      <alignment horizontal="center"/>
    </xf>
    <xf numFmtId="0" fontId="19" fillId="0" borderId="0" xfId="0" applyFont="1" applyAlignment="1">
      <alignment horizontal="left"/>
    </xf>
    <xf numFmtId="14" fontId="19" fillId="0" borderId="3" xfId="0" applyNumberFormat="1" applyFont="1" applyBorder="1" applyAlignment="1">
      <alignment horizontal="center"/>
    </xf>
    <xf numFmtId="0" fontId="19" fillId="0" borderId="0" xfId="0" quotePrefix="1" applyFont="1" applyAlignment="1">
      <alignment horizontal="center"/>
    </xf>
    <xf numFmtId="166" fontId="19" fillId="0" borderId="0" xfId="0" applyNumberFormat="1" applyFont="1"/>
    <xf numFmtId="14" fontId="19" fillId="0" borderId="0" xfId="0" quotePrefix="1" applyNumberFormat="1" applyFont="1" applyAlignment="1">
      <alignment horizontal="center"/>
    </xf>
    <xf numFmtId="6" fontId="19" fillId="0" borderId="0" xfId="0" quotePrefix="1" applyNumberFormat="1" applyFont="1" applyAlignment="1">
      <alignment horizontal="centerContinuous"/>
    </xf>
    <xf numFmtId="6" fontId="19" fillId="0" borderId="0" xfId="0" quotePrefix="1" applyNumberFormat="1" applyFont="1" applyAlignment="1">
      <alignment horizontal="center"/>
    </xf>
    <xf numFmtId="10" fontId="19" fillId="3" borderId="0" xfId="0" applyNumberFormat="1" applyFont="1" applyFill="1"/>
    <xf numFmtId="0" fontId="24" fillId="0" borderId="0" xfId="0" applyFont="1" applyAlignment="1">
      <alignment horizontal="left"/>
    </xf>
    <xf numFmtId="0" fontId="24" fillId="0" borderId="0" xfId="0" quotePrefix="1" applyFont="1" applyAlignment="1">
      <alignment horizontal="left"/>
    </xf>
    <xf numFmtId="37" fontId="19" fillId="3" borderId="0" xfId="0" applyNumberFormat="1" applyFont="1" applyFill="1"/>
    <xf numFmtId="37" fontId="19" fillId="3" borderId="2" xfId="1" applyNumberFormat="1" applyFont="1" applyFill="1" applyBorder="1" applyProtection="1"/>
    <xf numFmtId="3" fontId="19" fillId="3" borderId="2" xfId="1" applyNumberFormat="1" applyFont="1" applyFill="1" applyBorder="1" applyProtection="1"/>
    <xf numFmtId="37" fontId="21" fillId="3" borderId="0" xfId="0" applyNumberFormat="1" applyFont="1" applyFill="1"/>
    <xf numFmtId="0" fontId="6" fillId="0" borderId="0" xfId="0" applyFont="1" applyAlignment="1">
      <alignment horizontal="center"/>
    </xf>
    <xf numFmtId="0" fontId="6" fillId="0" borderId="0" xfId="0" quotePrefix="1" applyFont="1" applyAlignment="1">
      <alignment horizontal="center"/>
    </xf>
    <xf numFmtId="0" fontId="8" fillId="0" borderId="0" xfId="0" applyFont="1" applyAlignment="1">
      <alignment horizontal="center"/>
    </xf>
    <xf numFmtId="0" fontId="24" fillId="0" borderId="0" xfId="0" applyFont="1"/>
    <xf numFmtId="0" fontId="25" fillId="0" borderId="0" xfId="0" applyFont="1"/>
    <xf numFmtId="0" fontId="26" fillId="0" borderId="0" xfId="0" applyFont="1"/>
    <xf numFmtId="0" fontId="24" fillId="0" borderId="0" xfId="0" applyFont="1" applyAlignment="1">
      <alignment horizontal="center"/>
    </xf>
    <xf numFmtId="0" fontId="24" fillId="0" borderId="0" xfId="0" quotePrefix="1" applyFont="1" applyAlignment="1">
      <alignment horizontal="center"/>
    </xf>
    <xf numFmtId="0" fontId="14" fillId="0" borderId="0" xfId="0" applyFont="1" applyAlignment="1">
      <alignment horizontal="center"/>
    </xf>
    <xf numFmtId="0" fontId="14" fillId="0" borderId="0" xfId="0" applyFont="1" applyAlignment="1">
      <alignment horizontal="left"/>
    </xf>
    <xf numFmtId="0" fontId="27" fillId="0" borderId="0" xfId="0" applyFont="1" applyAlignment="1">
      <alignment horizontal="left"/>
    </xf>
    <xf numFmtId="0" fontId="10" fillId="0" borderId="0" xfId="0" applyFont="1"/>
    <xf numFmtId="0" fontId="9" fillId="0" borderId="0" xfId="0" applyFont="1" applyAlignment="1">
      <alignment horizontal="right"/>
    </xf>
    <xf numFmtId="0" fontId="10" fillId="0" borderId="0" xfId="0" applyFont="1" applyAlignment="1">
      <alignment horizontal="left"/>
    </xf>
    <xf numFmtId="0" fontId="9" fillId="0" borderId="0" xfId="0" quotePrefix="1" applyFont="1" applyAlignment="1">
      <alignment horizontal="right"/>
    </xf>
    <xf numFmtId="0" fontId="10" fillId="0" borderId="0" xfId="0" applyFont="1" applyAlignment="1">
      <alignment horizontal="center"/>
    </xf>
    <xf numFmtId="0" fontId="11" fillId="0" borderId="0" xfId="0" applyFont="1" applyAlignment="1">
      <alignment horizontal="center"/>
    </xf>
    <xf numFmtId="0" fontId="11" fillId="0" borderId="0" xfId="0" applyFont="1"/>
    <xf numFmtId="0" fontId="29" fillId="0" borderId="0" xfId="0" applyFont="1"/>
    <xf numFmtId="0" fontId="29" fillId="0" borderId="0" xfId="0" applyFont="1" applyAlignment="1">
      <alignment horizontal="left"/>
    </xf>
    <xf numFmtId="0" fontId="22" fillId="0" borderId="0" xfId="0" applyFont="1" applyAlignment="1">
      <alignment horizontal="center"/>
    </xf>
    <xf numFmtId="0" fontId="11" fillId="0" borderId="0" xfId="0" applyFont="1" applyAlignment="1">
      <alignment horizontal="left"/>
    </xf>
    <xf numFmtId="0" fontId="28" fillId="3" borderId="0" xfId="0" applyFont="1" applyFill="1"/>
    <xf numFmtId="169" fontId="4" fillId="3" borderId="0" xfId="0" applyNumberFormat="1" applyFont="1" applyFill="1"/>
    <xf numFmtId="0" fontId="4" fillId="0" borderId="0" xfId="0" quotePrefix="1" applyFont="1" applyAlignment="1">
      <alignment horizontal="center"/>
    </xf>
    <xf numFmtId="0" fontId="28" fillId="0" borderId="0" xfId="0" quotePrefix="1" applyFont="1" applyAlignment="1">
      <alignment horizontal="left"/>
    </xf>
    <xf numFmtId="0" fontId="28" fillId="0" borderId="0" xfId="0" quotePrefix="1" applyFont="1" applyAlignment="1">
      <alignment horizontal="left" wrapText="1"/>
    </xf>
    <xf numFmtId="0" fontId="30" fillId="0" borderId="0" xfId="0" applyFont="1"/>
    <xf numFmtId="0" fontId="31" fillId="0" borderId="0" xfId="0" applyFont="1"/>
    <xf numFmtId="0" fontId="4" fillId="0" borderId="0" xfId="0" applyFont="1" applyAlignment="1">
      <alignment horizontal="center" wrapText="1"/>
    </xf>
    <xf numFmtId="0" fontId="4" fillId="0" borderId="0" xfId="0" quotePrefix="1" applyFont="1" applyAlignment="1">
      <alignment horizontal="center" wrapText="1"/>
    </xf>
    <xf numFmtId="0" fontId="12" fillId="0" borderId="0" xfId="0" applyFont="1" applyAlignment="1">
      <alignment horizontal="center"/>
    </xf>
    <xf numFmtId="5" fontId="4" fillId="0" borderId="0" xfId="0" applyNumberFormat="1" applyFont="1"/>
    <xf numFmtId="49" fontId="4" fillId="0" borderId="0" xfId="0" applyNumberFormat="1" applyFont="1" applyAlignment="1">
      <alignment horizontal="center"/>
    </xf>
    <xf numFmtId="49" fontId="4" fillId="0" borderId="0" xfId="0" quotePrefix="1" applyNumberFormat="1" applyFont="1" applyAlignment="1">
      <alignment horizontal="center"/>
    </xf>
    <xf numFmtId="0" fontId="4" fillId="0" borderId="6" xfId="0" applyFont="1" applyBorder="1"/>
    <xf numFmtId="6" fontId="25" fillId="4" borderId="15" xfId="0" applyNumberFormat="1" applyFont="1" applyFill="1" applyBorder="1"/>
    <xf numFmtId="6" fontId="1" fillId="4" borderId="15" xfId="0" applyNumberFormat="1" applyFont="1" applyFill="1" applyBorder="1" applyAlignment="1">
      <alignment horizontal="right"/>
    </xf>
    <xf numFmtId="166" fontId="1" fillId="4" borderId="18" xfId="0" applyNumberFormat="1" applyFont="1" applyFill="1" applyBorder="1"/>
    <xf numFmtId="0" fontId="13" fillId="0" borderId="0" xfId="0" quotePrefix="1" applyFont="1" applyAlignment="1">
      <alignment horizontal="left"/>
    </xf>
    <xf numFmtId="0" fontId="8" fillId="0" borderId="0" xfId="0" applyFont="1"/>
    <xf numFmtId="0" fontId="8" fillId="0" borderId="0" xfId="0" applyFont="1" applyAlignment="1">
      <alignment horizontal="centerContinuous"/>
    </xf>
    <xf numFmtId="0" fontId="5" fillId="0" borderId="0" xfId="0" applyFont="1" applyAlignment="1">
      <alignment horizontal="centerContinuous"/>
    </xf>
    <xf numFmtId="0" fontId="5" fillId="0" borderId="0" xfId="0" quotePrefix="1" applyFont="1" applyAlignment="1">
      <alignment horizontal="center"/>
    </xf>
    <xf numFmtId="0" fontId="13" fillId="0" borderId="0" xfId="0" quotePrefix="1" applyFont="1" applyAlignment="1">
      <alignment horizontal="center"/>
    </xf>
    <xf numFmtId="0" fontId="13" fillId="0" borderId="0" xfId="0" applyFont="1"/>
    <xf numFmtId="5" fontId="8" fillId="0" borderId="0" xfId="0" applyNumberFormat="1" applyFont="1"/>
    <xf numFmtId="5" fontId="8" fillId="4" borderId="8" xfId="0" applyNumberFormat="1" applyFont="1" applyFill="1" applyBorder="1"/>
    <xf numFmtId="5" fontId="8" fillId="4" borderId="6" xfId="0" applyNumberFormat="1" applyFont="1" applyFill="1" applyBorder="1"/>
    <xf numFmtId="5" fontId="8" fillId="3" borderId="0" xfId="0" applyNumberFormat="1" applyFont="1" applyFill="1"/>
    <xf numFmtId="49" fontId="5" fillId="0" borderId="0" xfId="0" applyNumberFormat="1" applyFont="1"/>
    <xf numFmtId="49" fontId="4" fillId="0" borderId="0" xfId="0" applyNumberFormat="1" applyFont="1"/>
    <xf numFmtId="49" fontId="5" fillId="0" borderId="0" xfId="0" applyNumberFormat="1" applyFont="1" applyAlignment="1">
      <alignment horizontal="center"/>
    </xf>
    <xf numFmtId="0" fontId="15" fillId="0" borderId="0" xfId="0" applyFont="1" applyAlignment="1">
      <alignment horizontal="left"/>
    </xf>
    <xf numFmtId="0" fontId="15" fillId="0" borderId="0" xfId="0" applyFont="1"/>
    <xf numFmtId="0" fontId="16" fillId="0" borderId="0" xfId="0" applyFont="1" applyAlignment="1">
      <alignment horizontal="right"/>
    </xf>
    <xf numFmtId="0" fontId="16" fillId="0" borderId="0" xfId="0" quotePrefix="1" applyFont="1" applyAlignment="1">
      <alignment horizontal="right"/>
    </xf>
    <xf numFmtId="0" fontId="15" fillId="0" borderId="0" xfId="0" quotePrefix="1" applyFont="1" applyAlignment="1">
      <alignment horizontal="center"/>
    </xf>
    <xf numFmtId="0" fontId="15" fillId="0" borderId="0" xfId="0" applyFont="1" applyAlignment="1">
      <alignment horizontal="center"/>
    </xf>
    <xf numFmtId="0" fontId="15" fillId="0" borderId="0" xfId="0" quotePrefix="1" applyFont="1" applyAlignment="1">
      <alignment horizontal="left"/>
    </xf>
    <xf numFmtId="0" fontId="15" fillId="0" borderId="6" xfId="0" applyFont="1" applyBorder="1" applyAlignment="1">
      <alignment horizontal="center"/>
    </xf>
    <xf numFmtId="0" fontId="15" fillId="0" borderId="0" xfId="0" applyFont="1" applyAlignment="1">
      <alignment wrapText="1"/>
    </xf>
    <xf numFmtId="0" fontId="15" fillId="0" borderId="6" xfId="0" applyFont="1" applyBorder="1" applyAlignment="1">
      <alignment horizontal="centerContinuous"/>
    </xf>
    <xf numFmtId="0" fontId="15" fillId="0" borderId="6" xfId="0" applyFont="1" applyBorder="1" applyAlignment="1">
      <alignment horizontal="left" wrapText="1"/>
    </xf>
    <xf numFmtId="5" fontId="15" fillId="4" borderId="6" xfId="0" applyNumberFormat="1" applyFont="1" applyFill="1" applyBorder="1"/>
    <xf numFmtId="166" fontId="15" fillId="0" borderId="0" xfId="0" applyNumberFormat="1" applyFont="1"/>
    <xf numFmtId="0" fontId="15" fillId="0" borderId="0" xfId="0" applyFont="1" applyAlignment="1">
      <alignment horizontal="centerContinuous"/>
    </xf>
    <xf numFmtId="166" fontId="15" fillId="0" borderId="6" xfId="0" applyNumberFormat="1" applyFont="1" applyBorder="1" applyAlignment="1">
      <alignment horizontal="center"/>
    </xf>
    <xf numFmtId="166" fontId="15" fillId="0" borderId="0" xfId="0" applyNumberFormat="1" applyFont="1" applyAlignment="1">
      <alignment horizontal="center"/>
    </xf>
    <xf numFmtId="0" fontId="15" fillId="3" borderId="6" xfId="0" applyFont="1" applyFill="1" applyBorder="1" applyAlignment="1">
      <alignment horizontal="centerContinuous"/>
    </xf>
    <xf numFmtId="0" fontId="15" fillId="0" borderId="0" xfId="0" applyFont="1" applyAlignment="1">
      <alignment horizontal="right"/>
    </xf>
    <xf numFmtId="0" fontId="17" fillId="0" borderId="0" xfId="0" applyFont="1" applyAlignment="1">
      <alignment horizontal="left"/>
    </xf>
    <xf numFmtId="0" fontId="15" fillId="0" borderId="6" xfId="0" applyFont="1" applyBorder="1" applyAlignment="1">
      <alignment horizontal="center" wrapText="1"/>
    </xf>
    <xf numFmtId="49" fontId="14" fillId="0" borderId="0" xfId="0" quotePrefix="1" applyNumberFormat="1" applyFont="1" applyAlignment="1">
      <alignment horizontal="center"/>
    </xf>
    <xf numFmtId="49" fontId="14" fillId="0" borderId="0" xfId="0" applyNumberFormat="1" applyFont="1" applyAlignment="1">
      <alignment horizontal="center"/>
    </xf>
    <xf numFmtId="0" fontId="4" fillId="3" borderId="0" xfId="0" applyFont="1" applyFill="1" applyAlignment="1">
      <alignment horizontal="center" wrapText="1"/>
    </xf>
    <xf numFmtId="37" fontId="4" fillId="0" borderId="0" xfId="0" applyNumberFormat="1" applyFont="1" applyAlignment="1">
      <alignment horizontal="center"/>
    </xf>
    <xf numFmtId="5" fontId="4" fillId="0" borderId="0" xfId="0" applyNumberFormat="1" applyFont="1" applyAlignment="1">
      <alignment horizontal="center"/>
    </xf>
    <xf numFmtId="49" fontId="5" fillId="0" borderId="0" xfId="0" quotePrefix="1" applyNumberFormat="1" applyFont="1" applyAlignment="1">
      <alignment horizontal="center"/>
    </xf>
    <xf numFmtId="49" fontId="24" fillId="0" borderId="0" xfId="0" applyNumberFormat="1" applyFont="1" applyAlignment="1">
      <alignment horizontal="left"/>
    </xf>
    <xf numFmtId="0" fontId="37" fillId="0" borderId="0" xfId="0" applyFont="1" applyAlignment="1">
      <alignment horizontal="justify" wrapText="1"/>
    </xf>
    <xf numFmtId="0" fontId="37" fillId="0" borderId="0" xfId="0" applyFont="1" applyAlignment="1">
      <alignment horizontal="justify"/>
    </xf>
    <xf numFmtId="0" fontId="38" fillId="0" borderId="0" xfId="0" applyFont="1" applyAlignment="1">
      <alignment wrapText="1"/>
    </xf>
    <xf numFmtId="38" fontId="19" fillId="0" borderId="0" xfId="0" applyNumberFormat="1" applyFont="1" applyAlignment="1">
      <alignment horizontal="right"/>
    </xf>
    <xf numFmtId="38" fontId="19" fillId="3" borderId="0" xfId="0" applyNumberFormat="1" applyFont="1" applyFill="1" applyAlignment="1">
      <alignment horizontal="right"/>
    </xf>
    <xf numFmtId="3" fontId="19" fillId="3" borderId="0" xfId="0" applyNumberFormat="1" applyFont="1" applyFill="1" applyAlignment="1">
      <alignment horizontal="right"/>
    </xf>
    <xf numFmtId="37" fontId="14" fillId="0" borderId="0" xfId="0" applyNumberFormat="1" applyFont="1"/>
    <xf numFmtId="37" fontId="14" fillId="2" borderId="4" xfId="0" applyNumberFormat="1" applyFont="1" applyFill="1" applyBorder="1" applyProtection="1">
      <protection locked="0"/>
    </xf>
    <xf numFmtId="37" fontId="8" fillId="4" borderId="4" xfId="0" applyNumberFormat="1" applyFont="1" applyFill="1" applyBorder="1"/>
    <xf numFmtId="37" fontId="4" fillId="2" borderId="4" xfId="0" applyNumberFormat="1" applyFont="1" applyFill="1" applyBorder="1" applyAlignment="1" applyProtection="1">
      <alignment horizontal="right"/>
      <protection locked="0"/>
    </xf>
    <xf numFmtId="0" fontId="4" fillId="2" borderId="13" xfId="0" applyFont="1" applyFill="1" applyBorder="1" applyAlignment="1" applyProtection="1">
      <alignment horizontal="center"/>
      <protection locked="0"/>
    </xf>
    <xf numFmtId="6" fontId="4" fillId="2" borderId="4" xfId="0" applyNumberFormat="1" applyFont="1" applyFill="1" applyBorder="1" applyProtection="1">
      <protection locked="0"/>
    </xf>
    <xf numFmtId="0" fontId="4" fillId="2" borderId="4" xfId="0" applyFont="1" applyFill="1" applyBorder="1" applyAlignment="1" applyProtection="1">
      <alignment horizontal="center"/>
      <protection locked="0"/>
    </xf>
    <xf numFmtId="0" fontId="4" fillId="2" borderId="13" xfId="0" applyFont="1" applyFill="1" applyBorder="1" applyProtection="1">
      <protection locked="0"/>
    </xf>
    <xf numFmtId="0" fontId="4" fillId="2" borderId="3" xfId="0" applyFont="1" applyFill="1" applyBorder="1" applyAlignment="1" applyProtection="1">
      <alignment horizontal="center"/>
      <protection locked="0"/>
    </xf>
    <xf numFmtId="0" fontId="4" fillId="2" borderId="12" xfId="0" applyFont="1" applyFill="1" applyBorder="1" applyProtection="1">
      <protection locked="0"/>
    </xf>
    <xf numFmtId="0" fontId="4" fillId="0" borderId="14" xfId="0" applyFont="1" applyBorder="1" applyAlignment="1">
      <alignment horizontal="right"/>
    </xf>
    <xf numFmtId="165" fontId="4" fillId="3" borderId="11" xfId="0" applyNumberFormat="1" applyFont="1" applyFill="1" applyBorder="1" applyAlignment="1">
      <alignment horizontal="center"/>
    </xf>
    <xf numFmtId="0" fontId="4" fillId="0" borderId="19" xfId="0" applyFont="1" applyBorder="1"/>
    <xf numFmtId="0" fontId="4" fillId="0" borderId="10" xfId="0" applyFont="1" applyBorder="1" applyAlignment="1">
      <alignment horizontal="center"/>
    </xf>
    <xf numFmtId="0" fontId="4" fillId="0" borderId="0" xfId="0" applyFont="1" applyAlignment="1">
      <alignment horizontal="right" wrapText="1"/>
    </xf>
    <xf numFmtId="0" fontId="28" fillId="3" borderId="0" xfId="0" applyFont="1" applyFill="1" applyProtection="1">
      <protection locked="0"/>
    </xf>
    <xf numFmtId="0" fontId="22" fillId="3" borderId="0" xfId="0" applyFont="1" applyFill="1" applyAlignment="1">
      <alignment horizontal="centerContinuous"/>
    </xf>
    <xf numFmtId="0" fontId="4" fillId="3" borderId="0" xfId="0" applyFont="1" applyFill="1" applyProtection="1">
      <protection locked="0"/>
    </xf>
    <xf numFmtId="0" fontId="4" fillId="3" borderId="0" xfId="0" applyFont="1" applyFill="1" applyAlignment="1">
      <alignment horizontal="centerContinuous"/>
    </xf>
    <xf numFmtId="165" fontId="4" fillId="2" borderId="6" xfId="0" applyNumberFormat="1" applyFont="1" applyFill="1" applyBorder="1" applyAlignment="1" applyProtection="1">
      <alignment horizontal="center"/>
      <protection locked="0"/>
    </xf>
    <xf numFmtId="0" fontId="41" fillId="0" borderId="0" xfId="0" applyFont="1"/>
    <xf numFmtId="0" fontId="4" fillId="0" borderId="6" xfId="0" applyFont="1" applyBorder="1" applyAlignment="1">
      <alignment horizontal="center"/>
    </xf>
    <xf numFmtId="0" fontId="4" fillId="0" borderId="6" xfId="0" quotePrefix="1" applyFont="1" applyBorder="1" applyAlignment="1">
      <alignment horizontal="center"/>
    </xf>
    <xf numFmtId="0" fontId="4" fillId="3" borderId="19" xfId="0" applyFont="1" applyFill="1" applyBorder="1"/>
    <xf numFmtId="0" fontId="8" fillId="0" borderId="10" xfId="0" applyFont="1" applyBorder="1" applyAlignment="1">
      <alignment horizontal="center"/>
    </xf>
    <xf numFmtId="0" fontId="8" fillId="3" borderId="19" xfId="0" applyFont="1" applyFill="1" applyBorder="1"/>
    <xf numFmtId="0" fontId="8" fillId="0" borderId="0" xfId="0" quotePrefix="1" applyFont="1" applyAlignment="1">
      <alignment horizontal="center"/>
    </xf>
    <xf numFmtId="0" fontId="44" fillId="0" borderId="0" xfId="0" applyFont="1" applyAlignment="1">
      <alignment horizontal="center"/>
    </xf>
    <xf numFmtId="0" fontId="42" fillId="0" borderId="1" xfId="0" applyFont="1" applyBorder="1"/>
    <xf numFmtId="0" fontId="44" fillId="0" borderId="4" xfId="0" applyFont="1" applyBorder="1" applyAlignment="1">
      <alignment horizontal="center" vertical="center" wrapText="1"/>
    </xf>
    <xf numFmtId="0" fontId="44" fillId="0" borderId="4"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42" fillId="0" borderId="0" xfId="0" applyFont="1"/>
    <xf numFmtId="3" fontId="44" fillId="2" borderId="4" xfId="0" applyNumberFormat="1" applyFont="1" applyFill="1" applyBorder="1" applyAlignment="1" applyProtection="1">
      <alignment horizontal="right" vertical="center" wrapText="1"/>
      <protection locked="0"/>
    </xf>
    <xf numFmtId="0" fontId="44" fillId="2" borderId="4" xfId="0" applyFont="1" applyFill="1" applyBorder="1" applyAlignment="1" applyProtection="1">
      <alignment horizontal="right" vertical="center" wrapText="1"/>
      <protection locked="0"/>
    </xf>
    <xf numFmtId="0" fontId="44" fillId="2" borderId="4" xfId="0" quotePrefix="1" applyFont="1" applyFill="1" applyBorder="1" applyAlignment="1" applyProtection="1">
      <alignment horizontal="right" vertical="center" wrapText="1"/>
      <protection locked="0"/>
    </xf>
    <xf numFmtId="3" fontId="8" fillId="4" borderId="4" xfId="0" applyNumberFormat="1" applyFont="1" applyFill="1" applyBorder="1" applyAlignment="1">
      <alignment horizontal="right"/>
    </xf>
    <xf numFmtId="0" fontId="44" fillId="3" borderId="0" xfId="0" applyFont="1" applyFill="1" applyAlignment="1">
      <alignment horizontal="center"/>
    </xf>
    <xf numFmtId="0" fontId="42" fillId="3" borderId="0" xfId="0" applyFont="1" applyFill="1"/>
    <xf numFmtId="0" fontId="42" fillId="3" borderId="0" xfId="0" applyFont="1" applyFill="1" applyAlignment="1">
      <alignment horizontal="center" vertical="center" wrapText="1"/>
    </xf>
    <xf numFmtId="0" fontId="42" fillId="3" borderId="0" xfId="0" quotePrefix="1" applyFont="1" applyFill="1" applyAlignment="1">
      <alignment horizontal="center" vertical="center" wrapText="1"/>
    </xf>
    <xf numFmtId="0" fontId="44" fillId="0" borderId="0" xfId="0" applyFont="1"/>
    <xf numFmtId="3" fontId="44" fillId="4" borderId="0" xfId="0" applyNumberFormat="1" applyFont="1" applyFill="1" applyAlignment="1">
      <alignment horizontal="right" vertical="center" wrapText="1"/>
    </xf>
    <xf numFmtId="3" fontId="44" fillId="3" borderId="0" xfId="0" applyNumberFormat="1" applyFont="1" applyFill="1" applyAlignment="1">
      <alignment horizontal="center" vertical="center" wrapText="1"/>
    </xf>
    <xf numFmtId="1" fontId="4" fillId="0" borderId="0" xfId="0" applyNumberFormat="1" applyFont="1" applyAlignment="1">
      <alignment horizontal="center"/>
    </xf>
    <xf numFmtId="0" fontId="44" fillId="0" borderId="4" xfId="0" applyFont="1" applyBorder="1" applyAlignment="1">
      <alignment horizontal="left" wrapText="1"/>
    </xf>
    <xf numFmtId="0" fontId="2" fillId="2" borderId="12" xfId="0" applyFont="1" applyFill="1" applyBorder="1" applyProtection="1">
      <protection locked="0"/>
    </xf>
    <xf numFmtId="0" fontId="2" fillId="2" borderId="13" xfId="0" applyFont="1" applyFill="1" applyBorder="1" applyProtection="1">
      <protection locked="0"/>
    </xf>
    <xf numFmtId="0" fontId="2" fillId="0" borderId="0" xfId="0" applyFont="1" applyAlignment="1">
      <alignment horizontal="left"/>
    </xf>
    <xf numFmtId="0" fontId="2" fillId="2" borderId="6" xfId="0" applyFont="1" applyFill="1" applyBorder="1" applyAlignment="1" applyProtection="1">
      <alignment horizontal="center"/>
      <protection locked="0"/>
    </xf>
    <xf numFmtId="0" fontId="2" fillId="2" borderId="20" xfId="0" applyFont="1" applyFill="1" applyBorder="1" applyAlignment="1" applyProtection="1">
      <alignment horizontal="center"/>
      <protection locked="0"/>
    </xf>
    <xf numFmtId="0" fontId="2" fillId="0" borderId="0" xfId="0" applyFont="1" applyAlignment="1">
      <alignment horizontal="left" wrapText="1"/>
    </xf>
    <xf numFmtId="0" fontId="2" fillId="0" borderId="0" xfId="0" applyFont="1"/>
    <xf numFmtId="0" fontId="2" fillId="0" borderId="0" xfId="0" applyFont="1" applyAlignment="1">
      <alignment horizontal="center"/>
    </xf>
    <xf numFmtId="38" fontId="19" fillId="5" borderId="4" xfId="0" applyNumberFormat="1" applyFont="1" applyFill="1" applyBorder="1"/>
    <xf numFmtId="10" fontId="19" fillId="5" borderId="4" xfId="0" applyNumberFormat="1" applyFont="1" applyFill="1" applyBorder="1"/>
    <xf numFmtId="5" fontId="1" fillId="4" borderId="18" xfId="0" applyNumberFormat="1" applyFont="1" applyFill="1" applyBorder="1"/>
    <xf numFmtId="3" fontId="19" fillId="5" borderId="4" xfId="0" applyNumberFormat="1" applyFont="1" applyFill="1" applyBorder="1"/>
    <xf numFmtId="3" fontId="19" fillId="0" borderId="0" xfId="0" applyNumberFormat="1" applyFont="1" applyAlignment="1">
      <alignment horizontal="right"/>
    </xf>
    <xf numFmtId="38" fontId="19" fillId="0" borderId="0" xfId="0" applyNumberFormat="1" applyFont="1" applyAlignment="1">
      <alignment horizontal="center"/>
    </xf>
    <xf numFmtId="0" fontId="4" fillId="0" borderId="0" xfId="0" applyFont="1" applyAlignment="1">
      <alignment horizontal="center" vertical="center"/>
    </xf>
    <xf numFmtId="0" fontId="1" fillId="0" borderId="0" xfId="0" applyFont="1" applyAlignment="1">
      <alignment horizontal="left" wrapText="1"/>
    </xf>
    <xf numFmtId="0" fontId="1" fillId="0" borderId="0" xfId="0" applyFont="1" applyAlignment="1">
      <alignment horizontal="left"/>
    </xf>
    <xf numFmtId="0" fontId="25" fillId="0" borderId="0" xfId="0" quotePrefix="1" applyFont="1" applyAlignment="1">
      <alignment horizontal="left"/>
    </xf>
    <xf numFmtId="0" fontId="32" fillId="0" borderId="0" xfId="0" applyFont="1"/>
    <xf numFmtId="1" fontId="4" fillId="0" borderId="0" xfId="0" applyNumberFormat="1" applyFont="1" applyAlignment="1">
      <alignment horizontal="left"/>
    </xf>
    <xf numFmtId="166" fontId="28" fillId="0" borderId="0" xfId="0" applyNumberFormat="1" applyFont="1" applyAlignment="1">
      <alignment horizontal="left"/>
    </xf>
    <xf numFmtId="3" fontId="19" fillId="3" borderId="0" xfId="0" applyNumberFormat="1" applyFont="1" applyFill="1"/>
    <xf numFmtId="0" fontId="15" fillId="0" borderId="0" xfId="0" applyFont="1" applyProtection="1">
      <protection locked="0"/>
    </xf>
    <xf numFmtId="166" fontId="15" fillId="0" borderId="0" xfId="0" applyNumberFormat="1" applyFont="1" applyProtection="1">
      <protection locked="0"/>
    </xf>
    <xf numFmtId="0" fontId="15" fillId="0" borderId="0" xfId="0" applyFont="1" applyAlignment="1" applyProtection="1">
      <alignment horizontal="center"/>
      <protection locked="0"/>
    </xf>
    <xf numFmtId="0" fontId="15" fillId="0" borderId="0" xfId="0" applyFont="1" applyAlignment="1" applyProtection="1">
      <alignment horizontal="right"/>
      <protection locked="0"/>
    </xf>
    <xf numFmtId="0" fontId="46" fillId="0" borderId="0" xfId="0" applyFont="1" applyAlignment="1">
      <alignment horizontal="left" wrapText="1"/>
    </xf>
    <xf numFmtId="49" fontId="4" fillId="0" borderId="0" xfId="0" applyNumberFormat="1" applyFont="1" applyAlignment="1">
      <alignment horizontal="center" vertical="top"/>
    </xf>
    <xf numFmtId="0" fontId="25" fillId="0" borderId="0" xfId="0" applyFont="1" applyAlignment="1">
      <alignment horizontal="left"/>
    </xf>
    <xf numFmtId="37" fontId="19" fillId="6" borderId="0" xfId="0" applyNumberFormat="1" applyFont="1" applyFill="1"/>
    <xf numFmtId="0" fontId="47" fillId="0" borderId="0" xfId="0" applyFont="1" applyAlignment="1">
      <alignment horizontal="left"/>
    </xf>
    <xf numFmtId="0" fontId="8" fillId="0" borderId="0" xfId="0" applyFont="1" applyAlignment="1">
      <alignment horizontal="center" wrapText="1"/>
    </xf>
    <xf numFmtId="0" fontId="8" fillId="0" borderId="1" xfId="0" applyFont="1" applyBorder="1" applyAlignment="1">
      <alignment horizontal="left" vertical="center" wrapText="1"/>
    </xf>
    <xf numFmtId="0" fontId="8" fillId="0" borderId="4" xfId="0" quotePrefix="1" applyFont="1" applyBorder="1" applyAlignment="1">
      <alignment horizontal="center" vertical="center" wrapText="1"/>
    </xf>
    <xf numFmtId="0" fontId="8" fillId="0" borderId="4" xfId="0" applyFont="1" applyBorder="1" applyAlignment="1">
      <alignment horizontal="centerContinuous" vertical="center" wrapText="1"/>
    </xf>
    <xf numFmtId="0" fontId="8" fillId="3" borderId="1" xfId="0" quotePrefix="1" applyFont="1" applyFill="1" applyBorder="1" applyAlignment="1">
      <alignment horizontal="center" vertical="center" wrapText="1"/>
    </xf>
    <xf numFmtId="0" fontId="8" fillId="0" borderId="20" xfId="0" applyFont="1" applyBorder="1" applyAlignment="1">
      <alignment horizontal="center"/>
    </xf>
    <xf numFmtId="3" fontId="8" fillId="2" borderId="5" xfId="0" applyNumberFormat="1" applyFont="1" applyFill="1" applyBorder="1" applyAlignment="1" applyProtection="1">
      <alignment horizontal="right"/>
      <protection locked="0"/>
    </xf>
    <xf numFmtId="5" fontId="44" fillId="4" borderId="0" xfId="0" applyNumberFormat="1" applyFont="1" applyFill="1"/>
    <xf numFmtId="5" fontId="44" fillId="4" borderId="0" xfId="0" applyNumberFormat="1" applyFont="1" applyFill="1" applyAlignment="1">
      <alignment horizontal="right" wrapText="1"/>
    </xf>
    <xf numFmtId="3" fontId="48" fillId="2" borderId="6" xfId="0" applyNumberFormat="1" applyFont="1" applyFill="1" applyBorder="1" applyAlignment="1" applyProtection="1">
      <alignment horizontal="right"/>
      <protection locked="0"/>
    </xf>
    <xf numFmtId="3" fontId="48" fillId="0" borderId="0" xfId="0" applyNumberFormat="1" applyFont="1" applyAlignment="1">
      <alignment horizontal="left"/>
    </xf>
    <xf numFmtId="3" fontId="48" fillId="0" borderId="0" xfId="0" applyNumberFormat="1" applyFont="1" applyAlignment="1">
      <alignment horizontal="right"/>
    </xf>
    <xf numFmtId="37" fontId="50" fillId="4" borderId="6" xfId="1" applyNumberFormat="1" applyFont="1" applyFill="1" applyBorder="1" applyAlignment="1" applyProtection="1"/>
    <xf numFmtId="3" fontId="48" fillId="4" borderId="6" xfId="0" applyNumberFormat="1" applyFont="1" applyFill="1" applyBorder="1" applyAlignment="1">
      <alignment horizontal="right"/>
    </xf>
    <xf numFmtId="10" fontId="48" fillId="4" borderId="6" xfId="0" applyNumberFormat="1" applyFont="1" applyFill="1" applyBorder="1" applyAlignment="1">
      <alignment horizontal="right"/>
    </xf>
    <xf numFmtId="0" fontId="48" fillId="0" borderId="0" xfId="0" applyFont="1" applyAlignment="1">
      <alignment horizontal="right"/>
    </xf>
    <xf numFmtId="167" fontId="48" fillId="0" borderId="0" xfId="0" applyNumberFormat="1" applyFont="1" applyAlignment="1">
      <alignment horizontal="right"/>
    </xf>
    <xf numFmtId="10" fontId="48" fillId="4" borderId="6" xfId="4" applyNumberFormat="1" applyFont="1" applyFill="1" applyBorder="1" applyAlignment="1" applyProtection="1">
      <alignment horizontal="right"/>
    </xf>
    <xf numFmtId="5" fontId="48" fillId="0" borderId="0" xfId="0" applyNumberFormat="1" applyFont="1"/>
    <xf numFmtId="5" fontId="48" fillId="4" borderId="8" xfId="0" applyNumberFormat="1" applyFont="1" applyFill="1" applyBorder="1"/>
    <xf numFmtId="5" fontId="48" fillId="2" borderId="9" xfId="0" applyNumberFormat="1" applyFont="1" applyFill="1" applyBorder="1" applyProtection="1">
      <protection locked="0"/>
    </xf>
    <xf numFmtId="5" fontId="48" fillId="3" borderId="0" xfId="0" applyNumberFormat="1" applyFont="1" applyFill="1"/>
    <xf numFmtId="37" fontId="48" fillId="4" borderId="17" xfId="0" applyNumberFormat="1" applyFont="1" applyFill="1" applyBorder="1"/>
    <xf numFmtId="5" fontId="48" fillId="4" borderId="0" xfId="0" applyNumberFormat="1" applyFont="1" applyFill="1"/>
    <xf numFmtId="0" fontId="1" fillId="3" borderId="0" xfId="0" applyFont="1" applyFill="1" applyAlignment="1">
      <alignment horizontal="left"/>
    </xf>
    <xf numFmtId="0" fontId="1" fillId="0" borderId="0" xfId="0" applyFont="1" applyAlignment="1">
      <alignment horizontal="centerContinuous"/>
    </xf>
    <xf numFmtId="0" fontId="22" fillId="0" borderId="0" xfId="0" applyFont="1" applyAlignment="1">
      <alignment horizontal="left"/>
    </xf>
    <xf numFmtId="0" fontId="1" fillId="0" borderId="0" xfId="0" applyFont="1" applyAlignment="1">
      <alignment horizontal="center"/>
    </xf>
    <xf numFmtId="5" fontId="48" fillId="2" borderId="23" xfId="0" applyNumberFormat="1" applyFont="1" applyFill="1" applyBorder="1" applyProtection="1">
      <protection locked="0"/>
    </xf>
    <xf numFmtId="5" fontId="48" fillId="4" borderId="23" xfId="0" applyNumberFormat="1" applyFont="1" applyFill="1" applyBorder="1"/>
    <xf numFmtId="5" fontId="48" fillId="2" borderId="4" xfId="0" applyNumberFormat="1" applyFont="1" applyFill="1" applyBorder="1" applyProtection="1">
      <protection locked="0"/>
    </xf>
    <xf numFmtId="5" fontId="48" fillId="4" borderId="4" xfId="0" applyNumberFormat="1" applyFont="1" applyFill="1" applyBorder="1"/>
    <xf numFmtId="5" fontId="8" fillId="2" borderId="23" xfId="0" applyNumberFormat="1" applyFont="1" applyFill="1" applyBorder="1" applyProtection="1">
      <protection locked="0"/>
    </xf>
    <xf numFmtId="5" fontId="8" fillId="2" borderId="25" xfId="0" applyNumberFormat="1" applyFont="1" applyFill="1" applyBorder="1" applyProtection="1">
      <protection locked="0"/>
    </xf>
    <xf numFmtId="5" fontId="8" fillId="4" borderId="26" xfId="0" applyNumberFormat="1" applyFont="1" applyFill="1" applyBorder="1"/>
    <xf numFmtId="5" fontId="8" fillId="4" borderId="23" xfId="0" applyNumberFormat="1" applyFont="1" applyFill="1" applyBorder="1"/>
    <xf numFmtId="5" fontId="39" fillId="2" borderId="23" xfId="0" applyNumberFormat="1" applyFont="1" applyFill="1" applyBorder="1" applyProtection="1">
      <protection locked="0"/>
    </xf>
    <xf numFmtId="5" fontId="39" fillId="4" borderId="23" xfId="0" applyNumberFormat="1" applyFont="1" applyFill="1" applyBorder="1"/>
    <xf numFmtId="37" fontId="14" fillId="2" borderId="5" xfId="0" applyNumberFormat="1" applyFont="1" applyFill="1" applyBorder="1" applyProtection="1">
      <protection locked="0"/>
    </xf>
    <xf numFmtId="37" fontId="14" fillId="2" borderId="28" xfId="0" applyNumberFormat="1" applyFont="1" applyFill="1" applyBorder="1" applyProtection="1">
      <protection locked="0"/>
    </xf>
    <xf numFmtId="5" fontId="8" fillId="2" borderId="27" xfId="0" applyNumberFormat="1" applyFont="1" applyFill="1" applyBorder="1" applyProtection="1">
      <protection locked="0"/>
    </xf>
    <xf numFmtId="5" fontId="8" fillId="4" borderId="27" xfId="0" applyNumberFormat="1" applyFont="1" applyFill="1" applyBorder="1"/>
    <xf numFmtId="37" fontId="4" fillId="2" borderId="5" xfId="0" applyNumberFormat="1" applyFont="1" applyFill="1" applyBorder="1" applyAlignment="1" applyProtection="1">
      <alignment horizontal="right"/>
      <protection locked="0"/>
    </xf>
    <xf numFmtId="5" fontId="8" fillId="4" borderId="30" xfId="0" applyNumberFormat="1" applyFont="1" applyFill="1" applyBorder="1"/>
    <xf numFmtId="5" fontId="8" fillId="4" borderId="29" xfId="0" applyNumberFormat="1" applyFont="1" applyFill="1" applyBorder="1"/>
    <xf numFmtId="164" fontId="7" fillId="0" borderId="0" xfId="0" applyNumberFormat="1" applyFont="1" applyAlignment="1">
      <alignment horizontal="center" vertical="top" wrapText="1"/>
    </xf>
    <xf numFmtId="0" fontId="54" fillId="0" borderId="0" xfId="0" applyFont="1"/>
    <xf numFmtId="0" fontId="4" fillId="2" borderId="27" xfId="0" applyFont="1" applyFill="1" applyBorder="1" applyAlignment="1" applyProtection="1">
      <alignment horizontal="center"/>
      <protection locked="0"/>
    </xf>
    <xf numFmtId="0" fontId="4" fillId="2" borderId="31" xfId="0" applyFont="1" applyFill="1" applyBorder="1" applyProtection="1">
      <protection locked="0"/>
    </xf>
    <xf numFmtId="49" fontId="4" fillId="2" borderId="27" xfId="0" applyNumberFormat="1" applyFont="1" applyFill="1" applyBorder="1" applyAlignment="1" applyProtection="1">
      <alignment horizontal="center"/>
      <protection locked="0"/>
    </xf>
    <xf numFmtId="6" fontId="4" fillId="2" borderId="27" xfId="0" applyNumberFormat="1" applyFont="1" applyFill="1" applyBorder="1" applyProtection="1">
      <protection locked="0"/>
    </xf>
    <xf numFmtId="49" fontId="1" fillId="0" borderId="0" xfId="0" applyNumberFormat="1" applyFont="1" applyAlignment="1">
      <alignment horizontal="center"/>
    </xf>
    <xf numFmtId="49" fontId="1" fillId="2" borderId="4" xfId="0" applyNumberFormat="1" applyFont="1" applyFill="1" applyBorder="1" applyAlignment="1" applyProtection="1">
      <alignment horizontal="center"/>
      <protection locked="0"/>
    </xf>
    <xf numFmtId="5" fontId="1" fillId="4" borderId="24" xfId="0" applyNumberFormat="1" applyFont="1" applyFill="1" applyBorder="1"/>
    <xf numFmtId="5" fontId="1" fillId="4" borderId="24" xfId="0" applyNumberFormat="1" applyFont="1" applyFill="1" applyBorder="1" applyAlignment="1">
      <alignment horizontal="center"/>
    </xf>
    <xf numFmtId="164" fontId="1" fillId="4" borderId="24" xfId="0" applyNumberFormat="1" applyFont="1" applyFill="1" applyBorder="1" applyAlignment="1">
      <alignment horizontal="center"/>
    </xf>
    <xf numFmtId="5" fontId="8" fillId="8" borderId="23" xfId="0" quotePrefix="1" applyNumberFormat="1" applyFont="1" applyFill="1" applyBorder="1"/>
    <xf numFmtId="6" fontId="55" fillId="4" borderId="24" xfId="0" applyNumberFormat="1" applyFont="1" applyFill="1" applyBorder="1"/>
    <xf numFmtId="0" fontId="45" fillId="0" borderId="0" xfId="0" applyFont="1"/>
    <xf numFmtId="5" fontId="55" fillId="4" borderId="32" xfId="0" applyNumberFormat="1" applyFont="1" applyFill="1" applyBorder="1"/>
    <xf numFmtId="14" fontId="59" fillId="10" borderId="27" xfId="0" applyNumberFormat="1" applyFont="1" applyFill="1" applyBorder="1" applyAlignment="1">
      <alignment horizontal="center"/>
    </xf>
    <xf numFmtId="14" fontId="59" fillId="10" borderId="27" xfId="0" applyNumberFormat="1" applyFont="1" applyFill="1" applyBorder="1" applyAlignment="1">
      <alignment horizontal="center" wrapText="1"/>
    </xf>
    <xf numFmtId="0" fontId="59" fillId="10" borderId="27" xfId="0" applyFont="1" applyFill="1" applyBorder="1" applyAlignment="1">
      <alignment horizontal="center" wrapText="1"/>
    </xf>
    <xf numFmtId="38" fontId="19" fillId="10" borderId="27" xfId="0" applyNumberFormat="1" applyFont="1" applyFill="1" applyBorder="1" applyAlignment="1">
      <alignment horizontal="center" wrapText="1"/>
    </xf>
    <xf numFmtId="43" fontId="19" fillId="5" borderId="4" xfId="0" applyNumberFormat="1" applyFont="1" applyFill="1" applyBorder="1"/>
    <xf numFmtId="43" fontId="19" fillId="9" borderId="4" xfId="0" applyNumberFormat="1" applyFont="1" applyFill="1" applyBorder="1"/>
    <xf numFmtId="43" fontId="19" fillId="3" borderId="0" xfId="0" applyNumberFormat="1" applyFont="1" applyFill="1"/>
    <xf numFmtId="43" fontId="19" fillId="3" borderId="22" xfId="0" applyNumberFormat="1" applyFont="1" applyFill="1" applyBorder="1"/>
    <xf numFmtId="43" fontId="0" fillId="0" borderId="0" xfId="0" applyNumberFormat="1"/>
    <xf numFmtId="0" fontId="60" fillId="10" borderId="28" xfId="0" applyFont="1" applyFill="1" applyBorder="1" applyAlignment="1">
      <alignment horizontal="center"/>
    </xf>
    <xf numFmtId="0" fontId="60" fillId="10" borderId="27" xfId="0" applyFont="1" applyFill="1" applyBorder="1" applyAlignment="1">
      <alignment horizontal="center"/>
    </xf>
    <xf numFmtId="0" fontId="61" fillId="10" borderId="27" xfId="0" applyFont="1" applyFill="1" applyBorder="1" applyAlignment="1">
      <alignment horizontal="center" wrapText="1"/>
    </xf>
    <xf numFmtId="0" fontId="63" fillId="3" borderId="0" xfId="0" applyFont="1" applyFill="1" applyAlignment="1">
      <alignment horizontal="center"/>
    </xf>
    <xf numFmtId="49" fontId="48" fillId="0" borderId="0" xfId="0" quotePrefix="1" applyNumberFormat="1" applyFont="1" applyAlignment="1">
      <alignment horizontal="center"/>
    </xf>
    <xf numFmtId="0" fontId="64" fillId="9" borderId="0" xfId="0" applyFont="1" applyFill="1" applyAlignment="1">
      <alignment horizontal="center"/>
    </xf>
    <xf numFmtId="0" fontId="63" fillId="9" borderId="0" xfId="0" applyFont="1" applyFill="1" applyAlignment="1">
      <alignment horizontal="center"/>
    </xf>
    <xf numFmtId="49" fontId="48" fillId="9" borderId="0" xfId="0" quotePrefix="1" applyNumberFormat="1" applyFont="1" applyFill="1" applyAlignment="1">
      <alignment horizontal="center"/>
    </xf>
    <xf numFmtId="0" fontId="50" fillId="3" borderId="0" xfId="0" applyFont="1" applyFill="1" applyAlignment="1">
      <alignment horizontal="center"/>
    </xf>
    <xf numFmtId="0" fontId="50" fillId="3" borderId="0" xfId="0" quotePrefix="1" applyFont="1" applyFill="1" applyAlignment="1">
      <alignment horizontal="center"/>
    </xf>
    <xf numFmtId="49" fontId="50" fillId="3" borderId="0" xfId="0" quotePrefix="1" applyNumberFormat="1" applyFont="1" applyFill="1" applyAlignment="1">
      <alignment horizontal="center"/>
    </xf>
    <xf numFmtId="49" fontId="50" fillId="3" borderId="0" xfId="0" applyNumberFormat="1" applyFont="1" applyFill="1" applyAlignment="1">
      <alignment horizontal="center"/>
    </xf>
    <xf numFmtId="0" fontId="50" fillId="9" borderId="0" xfId="0" applyFont="1" applyFill="1" applyAlignment="1">
      <alignment horizontal="center"/>
    </xf>
    <xf numFmtId="49" fontId="48" fillId="0" borderId="0" xfId="0" applyNumberFormat="1" applyFont="1" applyAlignment="1">
      <alignment horizontal="center"/>
    </xf>
    <xf numFmtId="43" fontId="19" fillId="10" borderId="4" xfId="0" applyNumberFormat="1" applyFont="1" applyFill="1" applyBorder="1"/>
    <xf numFmtId="0" fontId="50" fillId="10" borderId="0" xfId="0" applyFont="1" applyFill="1" applyAlignment="1">
      <alignment horizontal="center"/>
    </xf>
    <xf numFmtId="0" fontId="50" fillId="0" borderId="0" xfId="0" applyFont="1" applyAlignment="1">
      <alignment horizontal="center"/>
    </xf>
    <xf numFmtId="49" fontId="19" fillId="0" borderId="0" xfId="0" applyNumberFormat="1" applyFont="1" applyAlignment="1">
      <alignment horizontal="right"/>
    </xf>
    <xf numFmtId="43" fontId="59" fillId="9" borderId="4" xfId="0" applyNumberFormat="1" applyFont="1" applyFill="1" applyBorder="1"/>
    <xf numFmtId="0" fontId="63" fillId="10" borderId="0" xfId="0" applyFont="1" applyFill="1" applyAlignment="1">
      <alignment horizontal="center"/>
    </xf>
    <xf numFmtId="49" fontId="48" fillId="10" borderId="0" xfId="0" quotePrefix="1" applyNumberFormat="1" applyFont="1" applyFill="1" applyAlignment="1">
      <alignment horizontal="center"/>
    </xf>
    <xf numFmtId="49" fontId="50" fillId="10" borderId="0" xfId="0" applyNumberFormat="1" applyFont="1" applyFill="1" applyAlignment="1">
      <alignment horizontal="center"/>
    </xf>
    <xf numFmtId="0" fontId="48" fillId="10" borderId="0" xfId="0" applyFont="1" applyFill="1" applyAlignment="1">
      <alignment horizontal="center"/>
    </xf>
    <xf numFmtId="43" fontId="62" fillId="10" borderId="4" xfId="0" applyNumberFormat="1" applyFont="1" applyFill="1" applyBorder="1"/>
    <xf numFmtId="3" fontId="59" fillId="9" borderId="4" xfId="0" applyNumberFormat="1" applyFont="1" applyFill="1" applyBorder="1"/>
    <xf numFmtId="3" fontId="59" fillId="9" borderId="2" xfId="1" applyNumberFormat="1" applyFont="1" applyFill="1" applyBorder="1" applyProtection="1"/>
    <xf numFmtId="10" fontId="59" fillId="9" borderId="4" xfId="0" applyNumberFormat="1" applyFont="1" applyFill="1" applyBorder="1"/>
    <xf numFmtId="0" fontId="20" fillId="0" borderId="0" xfId="0" applyFont="1" applyAlignment="1">
      <alignment horizontal="right"/>
    </xf>
    <xf numFmtId="0" fontId="48" fillId="3" borderId="0" xfId="0" applyFont="1" applyFill="1" applyAlignment="1">
      <alignment horizontal="left"/>
    </xf>
    <xf numFmtId="0" fontId="49" fillId="3" borderId="0" xfId="0" applyFont="1" applyFill="1" applyAlignment="1">
      <alignment horizontal="left"/>
    </xf>
    <xf numFmtId="0" fontId="49" fillId="9" borderId="0" xfId="0" applyFont="1" applyFill="1" applyAlignment="1">
      <alignment horizontal="left"/>
    </xf>
    <xf numFmtId="0" fontId="8" fillId="10" borderId="0" xfId="0" applyFont="1" applyFill="1" applyAlignment="1">
      <alignment horizontal="left"/>
    </xf>
    <xf numFmtId="0" fontId="48" fillId="10" borderId="0" xfId="0" applyFont="1" applyFill="1" applyAlignment="1">
      <alignment horizontal="left"/>
    </xf>
    <xf numFmtId="0" fontId="48" fillId="3" borderId="0" xfId="0" applyFont="1" applyFill="1"/>
    <xf numFmtId="0" fontId="48" fillId="10" borderId="0" xfId="0" applyFont="1" applyFill="1" applyAlignment="1">
      <alignment horizontal="left" wrapText="1"/>
    </xf>
    <xf numFmtId="0" fontId="65" fillId="9" borderId="0" xfId="0" applyFont="1" applyFill="1" applyAlignment="1">
      <alignment horizontal="left"/>
    </xf>
    <xf numFmtId="0" fontId="7" fillId="9" borderId="0" xfId="0" applyFont="1" applyFill="1" applyAlignment="1">
      <alignment horizontal="left"/>
    </xf>
    <xf numFmtId="49" fontId="7" fillId="9" borderId="0" xfId="0" quotePrefix="1" applyNumberFormat="1" applyFont="1" applyFill="1" applyAlignment="1">
      <alignment horizontal="center"/>
    </xf>
    <xf numFmtId="49" fontId="48" fillId="3" borderId="0" xfId="0" applyNumberFormat="1" applyFont="1" applyFill="1" applyAlignment="1">
      <alignment horizontal="center"/>
    </xf>
    <xf numFmtId="49" fontId="7" fillId="9" borderId="0" xfId="0" applyNumberFormat="1" applyFont="1" applyFill="1" applyAlignment="1">
      <alignment horizontal="center"/>
    </xf>
    <xf numFmtId="0" fontId="1" fillId="2" borderId="13" xfId="0" applyFont="1" applyFill="1" applyBorder="1" applyProtection="1">
      <protection locked="0"/>
    </xf>
    <xf numFmtId="0" fontId="1" fillId="2" borderId="4" xfId="0" applyFont="1" applyFill="1" applyBorder="1" applyAlignment="1" applyProtection="1">
      <alignment horizontal="center"/>
      <protection locked="0"/>
    </xf>
    <xf numFmtId="0" fontId="0" fillId="0" borderId="0" xfId="0" applyProtection="1">
      <protection locked="0"/>
    </xf>
    <xf numFmtId="49" fontId="0" fillId="0" borderId="0" xfId="0" applyNumberFormat="1"/>
    <xf numFmtId="0" fontId="8" fillId="0" borderId="0" xfId="0" applyFont="1" applyAlignment="1">
      <alignment horizontal="left"/>
    </xf>
    <xf numFmtId="49" fontId="1" fillId="2" borderId="3" xfId="0" applyNumberFormat="1" applyFont="1" applyFill="1" applyBorder="1" applyAlignment="1" applyProtection="1">
      <alignment horizontal="center"/>
      <protection locked="0"/>
    </xf>
    <xf numFmtId="0" fontId="1" fillId="8" borderId="12" xfId="0" quotePrefix="1" applyFont="1" applyFill="1" applyBorder="1" applyAlignment="1">
      <alignment horizontal="center" wrapText="1"/>
    </xf>
    <xf numFmtId="0" fontId="1" fillId="8" borderId="27" xfId="0" quotePrefix="1" applyFont="1" applyFill="1" applyBorder="1" applyAlignment="1">
      <alignment horizontal="center" wrapText="1"/>
    </xf>
    <xf numFmtId="0" fontId="4" fillId="8" borderId="13" xfId="0" applyFont="1" applyFill="1" applyBorder="1" applyAlignment="1">
      <alignment horizontal="left" wrapText="1"/>
    </xf>
    <xf numFmtId="0" fontId="1" fillId="8" borderId="13" xfId="0" quotePrefix="1" applyFont="1" applyFill="1" applyBorder="1" applyAlignment="1">
      <alignment horizontal="left" wrapText="1"/>
    </xf>
    <xf numFmtId="49" fontId="54" fillId="0" borderId="0" xfId="0" applyNumberFormat="1" applyFont="1"/>
    <xf numFmtId="0" fontId="2" fillId="0" borderId="0" xfId="0" quotePrefix="1" applyFont="1" applyAlignment="1">
      <alignment horizontal="center" wrapText="1"/>
    </xf>
    <xf numFmtId="5" fontId="48" fillId="8" borderId="23" xfId="0" quotePrefix="1" applyNumberFormat="1" applyFont="1" applyFill="1" applyBorder="1"/>
    <xf numFmtId="0" fontId="48" fillId="0" borderId="0" xfId="0" applyFont="1"/>
    <xf numFmtId="0" fontId="15" fillId="0" borderId="0" xfId="0" applyFont="1" applyAlignment="1">
      <alignment horizontal="center" wrapText="1"/>
    </xf>
    <xf numFmtId="0" fontId="15" fillId="7" borderId="33" xfId="0" applyFont="1" applyFill="1" applyBorder="1" applyProtection="1">
      <protection locked="0"/>
    </xf>
    <xf numFmtId="166" fontId="15" fillId="2" borderId="33" xfId="0" applyNumberFormat="1" applyFont="1" applyFill="1" applyBorder="1" applyAlignment="1" applyProtection="1">
      <alignment horizontal="center"/>
      <protection locked="0"/>
    </xf>
    <xf numFmtId="166" fontId="15" fillId="12" borderId="33" xfId="0" applyNumberFormat="1" applyFont="1" applyFill="1" applyBorder="1"/>
    <xf numFmtId="0" fontId="15" fillId="7" borderId="27" xfId="0" applyFont="1" applyFill="1" applyBorder="1" applyAlignment="1" applyProtection="1">
      <alignment horizontal="center"/>
      <protection locked="0"/>
    </xf>
    <xf numFmtId="0" fontId="1" fillId="2" borderId="12" xfId="0" applyFont="1" applyFill="1" applyBorder="1" applyProtection="1">
      <protection locked="0"/>
    </xf>
    <xf numFmtId="0" fontId="0" fillId="0" borderId="0" xfId="0" quotePrefix="1" applyProtection="1">
      <protection locked="0"/>
    </xf>
    <xf numFmtId="0" fontId="6" fillId="0" borderId="0" xfId="0" applyFont="1" applyAlignment="1">
      <alignment horizontal="center"/>
    </xf>
    <xf numFmtId="0" fontId="6" fillId="0" borderId="0" xfId="0" quotePrefix="1" applyFont="1" applyAlignment="1">
      <alignment horizontal="center"/>
    </xf>
    <xf numFmtId="0" fontId="23"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24" fillId="0" borderId="0" xfId="0" applyFont="1" applyAlignment="1">
      <alignment wrapText="1"/>
    </xf>
    <xf numFmtId="0" fontId="0" fillId="0" borderId="0" xfId="0" applyAlignment="1">
      <alignment wrapText="1"/>
    </xf>
    <xf numFmtId="165" fontId="28" fillId="2" borderId="6" xfId="0" applyNumberFormat="1"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0" fontId="3" fillId="2" borderId="6" xfId="3"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5" fillId="0" borderId="7" xfId="0" applyFont="1" applyBorder="1" applyAlignment="1">
      <alignment horizontal="center"/>
    </xf>
    <xf numFmtId="0" fontId="4" fillId="0" borderId="21" xfId="0" applyFont="1" applyBorder="1" applyAlignment="1">
      <alignment horizontal="center"/>
    </xf>
    <xf numFmtId="0" fontId="1" fillId="0" borderId="7" xfId="0" applyFont="1" applyBorder="1" applyAlignment="1">
      <alignment horizontal="center"/>
    </xf>
    <xf numFmtId="0" fontId="4" fillId="0" borderId="7" xfId="0" applyFont="1" applyBorder="1" applyAlignment="1">
      <alignment horizontal="center"/>
    </xf>
    <xf numFmtId="14" fontId="2" fillId="2" borderId="6" xfId="0" applyNumberFormat="1" applyFont="1" applyFill="1" applyBorder="1" applyAlignment="1" applyProtection="1">
      <alignment horizontal="center"/>
      <protection locked="0"/>
    </xf>
    <xf numFmtId="0" fontId="25" fillId="2" borderId="6" xfId="0" applyFont="1" applyFill="1" applyBorder="1" applyAlignment="1" applyProtection="1">
      <alignment horizontal="left"/>
      <protection locked="0"/>
    </xf>
    <xf numFmtId="0" fontId="28" fillId="2" borderId="6" xfId="0" applyFont="1" applyFill="1" applyBorder="1" applyAlignment="1" applyProtection="1">
      <alignment horizontal="left"/>
      <protection locked="0"/>
    </xf>
    <xf numFmtId="0" fontId="28" fillId="0" borderId="7" xfId="0" applyFont="1" applyBorder="1" applyAlignment="1">
      <alignment horizontal="center"/>
    </xf>
    <xf numFmtId="0" fontId="5" fillId="0" borderId="9" xfId="0" applyFont="1" applyBorder="1" applyAlignment="1">
      <alignment horizontal="center"/>
    </xf>
    <xf numFmtId="0" fontId="4" fillId="0" borderId="12" xfId="0" applyFont="1" applyBorder="1" applyAlignment="1">
      <alignment horizontal="center"/>
    </xf>
    <xf numFmtId="0" fontId="4" fillId="0" borderId="16" xfId="0" applyFont="1" applyBorder="1" applyAlignment="1">
      <alignment horizontal="center"/>
    </xf>
    <xf numFmtId="165" fontId="4" fillId="2" borderId="6" xfId="0" applyNumberFormat="1" applyFont="1" applyFill="1" applyBorder="1" applyAlignment="1" applyProtection="1">
      <alignment horizontal="center"/>
      <protection locked="0"/>
    </xf>
    <xf numFmtId="14" fontId="2" fillId="2" borderId="8" xfId="0" applyNumberFormat="1" applyFont="1" applyFill="1" applyBorder="1" applyAlignment="1" applyProtection="1">
      <alignment horizontal="center"/>
      <protection locked="0"/>
    </xf>
    <xf numFmtId="0" fontId="2" fillId="2" borderId="9" xfId="0" applyFont="1" applyFill="1" applyBorder="1" applyAlignment="1" applyProtection="1">
      <alignment horizontal="left"/>
      <protection locked="0"/>
    </xf>
    <xf numFmtId="0" fontId="4" fillId="2" borderId="9" xfId="0" applyFont="1" applyFill="1" applyBorder="1" applyAlignment="1" applyProtection="1">
      <alignment horizontal="left"/>
      <protection locked="0"/>
    </xf>
    <xf numFmtId="0" fontId="2" fillId="2" borderId="6" xfId="0" applyFont="1" applyFill="1" applyBorder="1" applyAlignment="1" applyProtection="1">
      <alignment horizontal="left"/>
      <protection locked="0"/>
    </xf>
    <xf numFmtId="0" fontId="4" fillId="2" borderId="6" xfId="0" applyFont="1" applyFill="1" applyBorder="1" applyAlignment="1" applyProtection="1">
      <alignment horizontal="left"/>
      <protection locked="0"/>
    </xf>
    <xf numFmtId="0" fontId="2" fillId="2" borderId="9" xfId="0" applyFont="1" applyFill="1" applyBorder="1" applyAlignment="1" applyProtection="1">
      <alignment horizontal="center"/>
      <protection locked="0"/>
    </xf>
    <xf numFmtId="0" fontId="4" fillId="2" borderId="9" xfId="0" applyFont="1" applyFill="1" applyBorder="1" applyAlignment="1" applyProtection="1">
      <alignment horizontal="center"/>
      <protection locked="0"/>
    </xf>
    <xf numFmtId="0" fontId="32" fillId="0" borderId="0" xfId="0" applyFont="1" applyAlignment="1">
      <alignment horizontal="left" wrapText="1"/>
    </xf>
    <xf numFmtId="1" fontId="4" fillId="2" borderId="6" xfId="0" applyNumberFormat="1" applyFont="1" applyFill="1" applyBorder="1" applyAlignment="1" applyProtection="1">
      <alignment horizontal="left"/>
      <protection locked="0"/>
    </xf>
    <xf numFmtId="0" fontId="0" fillId="0" borderId="6" xfId="0" applyBorder="1" applyAlignment="1">
      <alignment horizontal="left"/>
    </xf>
    <xf numFmtId="166" fontId="28" fillId="2" borderId="6" xfId="0" applyNumberFormat="1" applyFont="1" applyFill="1" applyBorder="1" applyAlignment="1" applyProtection="1">
      <alignment horizontal="left"/>
      <protection locked="0"/>
    </xf>
    <xf numFmtId="0" fontId="48" fillId="11" borderId="0" xfId="0" applyFont="1" applyFill="1" applyAlignment="1">
      <alignment horizontal="center" wrapText="1"/>
    </xf>
    <xf numFmtId="0" fontId="48" fillId="11" borderId="8" xfId="0" applyFont="1" applyFill="1" applyBorder="1" applyAlignment="1">
      <alignment wrapText="1"/>
    </xf>
    <xf numFmtId="0" fontId="25" fillId="0" borderId="13" xfId="0" applyFont="1" applyBorder="1" applyAlignment="1">
      <alignment horizontal="center"/>
    </xf>
    <xf numFmtId="0" fontId="25" fillId="0" borderId="9" xfId="0" applyFont="1" applyBorder="1" applyAlignment="1">
      <alignment horizontal="center"/>
    </xf>
    <xf numFmtId="0" fontId="25" fillId="0" borderId="5" xfId="0" applyFont="1" applyBorder="1" applyAlignment="1">
      <alignment horizontal="center"/>
    </xf>
    <xf numFmtId="0" fontId="35" fillId="0" borderId="0" xfId="0" applyFont="1" applyAlignment="1">
      <alignment wrapText="1"/>
    </xf>
    <xf numFmtId="0" fontId="4" fillId="3" borderId="13" xfId="0" applyFont="1" applyFill="1" applyBorder="1" applyAlignment="1">
      <alignment horizontal="center"/>
    </xf>
    <xf numFmtId="0" fontId="4" fillId="3" borderId="9" xfId="0" applyFont="1" applyFill="1" applyBorder="1" applyAlignment="1">
      <alignment horizontal="center"/>
    </xf>
    <xf numFmtId="0" fontId="4" fillId="3" borderId="5" xfId="0" applyFont="1" applyFill="1" applyBorder="1" applyAlignment="1">
      <alignment horizontal="center"/>
    </xf>
    <xf numFmtId="0" fontId="8" fillId="3" borderId="13" xfId="0" applyFont="1" applyFill="1" applyBorder="1" applyAlignment="1">
      <alignment horizontal="center"/>
    </xf>
    <xf numFmtId="0" fontId="8" fillId="3" borderId="9" xfId="0" applyFont="1" applyFill="1" applyBorder="1" applyAlignment="1">
      <alignment horizontal="center"/>
    </xf>
    <xf numFmtId="0" fontId="8" fillId="3" borderId="5" xfId="0" applyFont="1" applyFill="1" applyBorder="1" applyAlignment="1">
      <alignment horizontal="center"/>
    </xf>
    <xf numFmtId="5" fontId="43" fillId="0" borderId="0" xfId="0" applyNumberFormat="1" applyFont="1" applyAlignment="1">
      <alignment horizontal="center"/>
    </xf>
    <xf numFmtId="0" fontId="48" fillId="7" borderId="12" xfId="0" applyFont="1" applyFill="1" applyBorder="1" applyAlignment="1" applyProtection="1">
      <alignment horizontal="left" vertical="top" wrapText="1"/>
      <protection locked="0"/>
    </xf>
    <xf numFmtId="0" fontId="48" fillId="7" borderId="7" xfId="0" applyFont="1" applyFill="1" applyBorder="1" applyAlignment="1" applyProtection="1">
      <alignment horizontal="left" vertical="top" wrapText="1"/>
      <protection locked="0"/>
    </xf>
    <xf numFmtId="0" fontId="48" fillId="7" borderId="16" xfId="0" applyFont="1" applyFill="1" applyBorder="1" applyAlignment="1" applyProtection="1">
      <alignment horizontal="left" vertical="top" wrapText="1"/>
      <protection locked="0"/>
    </xf>
    <xf numFmtId="0" fontId="48" fillId="7" borderId="14" xfId="0" applyFont="1" applyFill="1" applyBorder="1" applyAlignment="1" applyProtection="1">
      <alignment horizontal="left" vertical="top" wrapText="1"/>
      <protection locked="0"/>
    </xf>
    <xf numFmtId="0" fontId="48" fillId="7" borderId="0" xfId="0" applyFont="1" applyFill="1" applyAlignment="1" applyProtection="1">
      <alignment horizontal="left" vertical="top" wrapText="1"/>
      <protection locked="0"/>
    </xf>
    <xf numFmtId="0" fontId="48" fillId="7" borderId="11" xfId="0" applyFont="1" applyFill="1" applyBorder="1" applyAlignment="1" applyProtection="1">
      <alignment horizontal="left" vertical="top" wrapText="1"/>
      <protection locked="0"/>
    </xf>
    <xf numFmtId="0" fontId="48" fillId="7" borderId="19" xfId="0" applyFont="1" applyFill="1" applyBorder="1" applyAlignment="1" applyProtection="1">
      <alignment horizontal="left" vertical="top" wrapText="1"/>
      <protection locked="0"/>
    </xf>
    <xf numFmtId="0" fontId="48" fillId="7" borderId="6" xfId="0" applyFont="1" applyFill="1" applyBorder="1" applyAlignment="1" applyProtection="1">
      <alignment horizontal="left" vertical="top" wrapText="1"/>
      <protection locked="0"/>
    </xf>
    <xf numFmtId="0" fontId="48" fillId="7" borderId="10" xfId="0" applyFont="1" applyFill="1" applyBorder="1" applyAlignment="1" applyProtection="1">
      <alignment horizontal="left" vertical="top" wrapText="1"/>
      <protection locked="0"/>
    </xf>
  </cellXfs>
  <cellStyles count="5">
    <cellStyle name="Comma" xfId="1" builtinId="3"/>
    <cellStyle name="Euro" xfId="2" xr:uid="{00000000-0005-0000-0000-000001000000}"/>
    <cellStyle name="Hyperlink" xfId="3" builtinId="8"/>
    <cellStyle name="Normal" xfId="0" builtinId="0"/>
    <cellStyle name="Percent" xfId="4" builtinId="5"/>
  </cellStyles>
  <dxfs count="28">
    <dxf>
      <font>
        <condense val="0"/>
        <extend val="0"/>
        <color indexed="9"/>
      </font>
      <fill>
        <patternFill>
          <bgColor indexed="9"/>
        </patternFill>
      </fill>
    </dxf>
    <dxf>
      <font>
        <i val="0"/>
        <condense val="0"/>
        <extend val="0"/>
        <color indexed="9"/>
      </font>
    </dxf>
    <dxf>
      <fill>
        <patternFill>
          <bgColor theme="9"/>
        </patternFill>
      </fill>
    </dxf>
    <dxf>
      <fill>
        <patternFill>
          <bgColor theme="9"/>
        </patternFill>
      </fill>
    </dxf>
    <dxf>
      <fill>
        <patternFill patternType="solid">
          <bgColor theme="9"/>
        </patternFill>
      </fill>
      <border>
        <left style="thin">
          <color indexed="64"/>
        </left>
        <right style="thin">
          <color indexed="64"/>
        </right>
        <top style="thin">
          <color indexed="64"/>
        </top>
        <bottom style="thin">
          <color indexed="64"/>
        </bottom>
      </border>
    </dxf>
    <dxf>
      <fill>
        <patternFill>
          <bgColor theme="9"/>
        </patternFill>
      </fill>
    </dxf>
    <dxf>
      <fill>
        <patternFill>
          <bgColor rgb="FFFF0000"/>
        </patternFill>
      </fill>
    </dxf>
    <dxf>
      <fill>
        <patternFill>
          <bgColor rgb="FF00FF00"/>
        </patternFill>
      </fill>
    </dxf>
    <dxf>
      <fill>
        <patternFill>
          <bgColor theme="9"/>
        </patternFill>
      </fill>
    </dxf>
    <dxf>
      <fill>
        <patternFill>
          <bgColor theme="9"/>
        </patternFill>
      </fill>
    </dxf>
    <dxf>
      <fill>
        <patternFill>
          <bgColor theme="9"/>
        </patternFill>
      </fill>
    </dxf>
    <dxf>
      <fill>
        <patternFill>
          <bgColor theme="9"/>
        </patternFill>
      </fill>
    </dxf>
    <dxf>
      <font>
        <color rgb="FFA6CAF0"/>
      </font>
    </dxf>
    <dxf>
      <fill>
        <patternFill>
          <bgColor theme="9"/>
        </patternFill>
      </fill>
    </dxf>
    <dxf>
      <font>
        <color auto="1"/>
      </font>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indexed="10"/>
        </patternFill>
      </fill>
    </dxf>
    <dxf>
      <protection locked="1" hidden="0"/>
    </dxf>
    <dxf>
      <numFmt numFmtId="0" formatCode="General"/>
      <protection locked="1" hidden="0"/>
    </dxf>
    <dxf>
      <protection locked="1" hidden="0"/>
    </dxf>
    <dxf>
      <protection locked="1" hidden="0"/>
    </dxf>
    <dxf>
      <protection locked="1" hidden="0"/>
    </dxf>
    <dxf>
      <protection locked="1" hidden="0"/>
    </dxf>
    <dxf>
      <protection locked="1" hidden="0"/>
    </dxf>
    <dxf>
      <font>
        <b/>
        <i val="0"/>
        <strike val="0"/>
        <condense val="0"/>
        <extend val="0"/>
        <outline val="0"/>
        <shadow val="0"/>
        <u val="none"/>
        <vertAlign val="baseline"/>
        <sz val="10"/>
        <color auto="1"/>
        <name val="Arial"/>
        <scheme val="none"/>
      </font>
      <numFmt numFmtId="164" formatCode="0_);\(0\)"/>
      <alignment horizontal="center" vertical="top" textRotation="0" wrapText="1" indent="0" justifyLastLine="0" shrinkToFit="0" readingOrder="0"/>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A6CAF0"/>
      <color rgb="FFA6F01E"/>
      <color rgb="FFFFFF99"/>
      <color rgb="FF48F0F8"/>
      <color rgb="FF1F497D"/>
      <color rgb="FF48F099"/>
      <color rgb="FFE96E09"/>
      <color rgb="FFF5750B"/>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1722120</xdr:colOff>
      <xdr:row>0</xdr:row>
      <xdr:rowOff>0</xdr:rowOff>
    </xdr:from>
    <xdr:to>
      <xdr:col>4</xdr:col>
      <xdr:colOff>407708</xdr:colOff>
      <xdr:row>0</xdr:row>
      <xdr:rowOff>0</xdr:rowOff>
    </xdr:to>
    <xdr:sp macro="" textlink="">
      <xdr:nvSpPr>
        <xdr:cNvPr id="3074" name="AutoShape 2">
          <a:extLst>
            <a:ext uri="{FF2B5EF4-FFF2-40B4-BE49-F238E27FC236}">
              <a16:creationId xmlns:a16="http://schemas.microsoft.com/office/drawing/2014/main" id="{00000000-0008-0000-0800-0000020C0000}"/>
            </a:ext>
          </a:extLst>
        </xdr:cNvPr>
        <xdr:cNvSpPr>
          <a:spLocks noChangeArrowheads="1"/>
        </xdr:cNvSpPr>
      </xdr:nvSpPr>
      <xdr:spPr bwMode="auto">
        <a:xfrm>
          <a:off x="2381250" y="0"/>
          <a:ext cx="3676650" cy="0"/>
        </a:xfrm>
        <a:prstGeom prst="wedgeRectCallout">
          <a:avLst>
            <a:gd name="adj1" fmla="val -67884"/>
            <a:gd name="adj2" fmla="val -87037"/>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strike="noStrike">
              <a:solidFill>
                <a:srgbClr val="000000"/>
              </a:solidFill>
              <a:latin typeface="Arial"/>
              <a:cs typeface="Arial"/>
            </a:rPr>
            <a:t>VAGUE DESCRIPTION</a:t>
          </a: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twoCellAnchor>
    <xdr:from>
      <xdr:col>2</xdr:col>
      <xdr:colOff>28575</xdr:colOff>
      <xdr:row>0</xdr:row>
      <xdr:rowOff>0</xdr:rowOff>
    </xdr:from>
    <xdr:to>
      <xdr:col>4</xdr:col>
      <xdr:colOff>245766</xdr:colOff>
      <xdr:row>0</xdr:row>
      <xdr:rowOff>0</xdr:rowOff>
    </xdr:to>
    <xdr:sp macro="" textlink="">
      <xdr:nvSpPr>
        <xdr:cNvPr id="3075" name="AutoShape 3">
          <a:extLst>
            <a:ext uri="{FF2B5EF4-FFF2-40B4-BE49-F238E27FC236}">
              <a16:creationId xmlns:a16="http://schemas.microsoft.com/office/drawing/2014/main" id="{00000000-0008-0000-0800-0000030C0000}"/>
            </a:ext>
          </a:extLst>
        </xdr:cNvPr>
        <xdr:cNvSpPr>
          <a:spLocks noChangeArrowheads="1"/>
        </xdr:cNvSpPr>
      </xdr:nvSpPr>
      <xdr:spPr bwMode="auto">
        <a:xfrm>
          <a:off x="4533900" y="0"/>
          <a:ext cx="1362075" cy="0"/>
        </a:xfrm>
        <a:prstGeom prst="wedgeRectCallout">
          <a:avLst>
            <a:gd name="adj1" fmla="val -80977"/>
            <a:gd name="adj2" fmla="val -85088"/>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400" b="0" i="0" strike="noStrike">
              <a:solidFill>
                <a:srgbClr val="000000"/>
              </a:solidFill>
              <a:latin typeface="Arial"/>
              <a:cs typeface="Arial"/>
            </a:rPr>
            <a:t>BETTER</a:t>
          </a:r>
        </a:p>
        <a:p>
          <a:pPr algn="l" rtl="0">
            <a:defRPr sz="1000"/>
          </a:pPr>
          <a:r>
            <a:rPr lang="en-US" sz="1400" b="0" i="0" strike="noStrike">
              <a:solidFill>
                <a:srgbClr val="000000"/>
              </a:solidFill>
              <a:latin typeface="Arial"/>
              <a:cs typeface="Arial"/>
            </a:rPr>
            <a:t>DESCRIPTION</a:t>
          </a: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868680</xdr:colOff>
      <xdr:row>0</xdr:row>
      <xdr:rowOff>0</xdr:rowOff>
    </xdr:from>
    <xdr:to>
      <xdr:col>1</xdr:col>
      <xdr:colOff>998220</xdr:colOff>
      <xdr:row>0</xdr:row>
      <xdr:rowOff>0</xdr:rowOff>
    </xdr:to>
    <xdr:sp macro="" textlink="">
      <xdr:nvSpPr>
        <xdr:cNvPr id="1197" name="AutoShape 1">
          <a:extLst>
            <a:ext uri="{FF2B5EF4-FFF2-40B4-BE49-F238E27FC236}">
              <a16:creationId xmlns:a16="http://schemas.microsoft.com/office/drawing/2014/main" id="{00000000-0008-0000-0A00-0000AD040000}"/>
            </a:ext>
          </a:extLst>
        </xdr:cNvPr>
        <xdr:cNvSpPr>
          <a:spLocks noChangeArrowheads="1"/>
        </xdr:cNvSpPr>
      </xdr:nvSpPr>
      <xdr:spPr bwMode="auto">
        <a:xfrm>
          <a:off x="1531620" y="0"/>
          <a:ext cx="12954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1</xdr:col>
      <xdr:colOff>891540</xdr:colOff>
      <xdr:row>0</xdr:row>
      <xdr:rowOff>0</xdr:rowOff>
    </xdr:from>
    <xdr:to>
      <xdr:col>1</xdr:col>
      <xdr:colOff>1066800</xdr:colOff>
      <xdr:row>0</xdr:row>
      <xdr:rowOff>0</xdr:rowOff>
    </xdr:to>
    <xdr:sp macro="" textlink="">
      <xdr:nvSpPr>
        <xdr:cNvPr id="1198" name="AutoShape 2">
          <a:extLst>
            <a:ext uri="{FF2B5EF4-FFF2-40B4-BE49-F238E27FC236}">
              <a16:creationId xmlns:a16="http://schemas.microsoft.com/office/drawing/2014/main" id="{00000000-0008-0000-0A00-0000AE040000}"/>
            </a:ext>
          </a:extLst>
        </xdr:cNvPr>
        <xdr:cNvSpPr>
          <a:spLocks noChangeArrowheads="1"/>
        </xdr:cNvSpPr>
      </xdr:nvSpPr>
      <xdr:spPr bwMode="auto">
        <a:xfrm>
          <a:off x="1554480" y="0"/>
          <a:ext cx="17526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2:F82" totalsRowShown="0" headerRowDxfId="27" dataDxfId="26">
  <autoFilter ref="A12:F82" xr:uid="{00000000-0009-0000-0100-000001000000}"/>
  <tableColumns count="6">
    <tableColumn id="1" xr3:uid="{00000000-0010-0000-0000-000001000000}" name="(1)_x000a_Adjustment_x000a_Number" dataDxfId="25"/>
    <tableColumn id="2" xr3:uid="{00000000-0010-0000-0000-000002000000}" name="(2)_x000a_Purpose of the Adjustment (provide detailed explanation)" dataDxfId="24"/>
    <tableColumn id="3" xr3:uid="{00000000-0010-0000-0000-000003000000}" name="(3)_x000a_Cost_x000a_Category" dataDxfId="23"/>
    <tableColumn id="4" xr3:uid="{00000000-0010-0000-0000-000004000000}" name="(4)_x000a_Account _x000a_Number" dataDxfId="22"/>
    <tableColumn id="5" xr3:uid="{00000000-0010-0000-0000-000005000000}" name="(5)_x000a_Account Title" dataDxfId="21">
      <calculatedColumnFormula>IF(AND('Sch C-1'!C13="",D13=""),"",(VLOOKUP(P13,'Sch C'!$Q$10:$T$199,4,0)))</calculatedColumnFormula>
    </tableColumn>
    <tableColumn id="6" xr3:uid="{00000000-0010-0000-0000-000006000000}" name="(6)_x000a_Adjustment_x000a_Debit(Credit)" dataDxfId="20"/>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comments" Target="../comments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3"/>
  <sheetViews>
    <sheetView showGridLines="0" zoomScaleNormal="100" workbookViewId="0">
      <selection activeCell="A6" sqref="A6"/>
    </sheetView>
  </sheetViews>
  <sheetFormatPr defaultColWidth="8.88671875" defaultRowHeight="13.2"/>
  <cols>
    <col min="1" max="1" width="14.44140625" style="1" customWidth="1"/>
    <col min="2" max="2" width="95" style="1" customWidth="1"/>
    <col min="3" max="16384" width="8.88671875" style="1"/>
  </cols>
  <sheetData>
    <row r="1" spans="1:2">
      <c r="A1" s="79" t="s">
        <v>662</v>
      </c>
    </row>
    <row r="2" spans="1:2" ht="13.2" customHeight="1">
      <c r="A2" s="391" t="s">
        <v>641</v>
      </c>
      <c r="B2" s="391"/>
    </row>
    <row r="3" spans="1:2" ht="13.2" customHeight="1">
      <c r="A3" s="391" t="s">
        <v>0</v>
      </c>
      <c r="B3" s="391"/>
    </row>
    <row r="4" spans="1:2" ht="15.6">
      <c r="A4" s="392" t="s">
        <v>635</v>
      </c>
      <c r="B4" s="392"/>
    </row>
    <row r="8" spans="1:2">
      <c r="A8" s="3" t="s">
        <v>1</v>
      </c>
      <c r="B8" s="3" t="s">
        <v>2</v>
      </c>
    </row>
    <row r="9" spans="1:2">
      <c r="A9" s="393" t="s">
        <v>328</v>
      </c>
      <c r="B9" s="4" t="s">
        <v>331</v>
      </c>
    </row>
    <row r="10" spans="1:2">
      <c r="A10" s="394"/>
      <c r="B10" s="5"/>
    </row>
    <row r="11" spans="1:2">
      <c r="A11" s="395"/>
      <c r="B11" s="6"/>
    </row>
    <row r="12" spans="1:2" ht="31.5" customHeight="1">
      <c r="A12" s="7" t="s">
        <v>3</v>
      </c>
      <c r="B12" s="8" t="s">
        <v>329</v>
      </c>
    </row>
    <row r="13" spans="1:2" ht="31.5" customHeight="1">
      <c r="A13" s="7" t="s">
        <v>4</v>
      </c>
      <c r="B13" s="9" t="s">
        <v>468</v>
      </c>
    </row>
    <row r="14" spans="1:2" ht="31.5" customHeight="1">
      <c r="A14" s="7" t="s">
        <v>5</v>
      </c>
      <c r="B14" s="10" t="s">
        <v>332</v>
      </c>
    </row>
    <row r="15" spans="1:2" ht="31.5" customHeight="1">
      <c r="A15" s="7" t="s">
        <v>6</v>
      </c>
      <c r="B15" s="11" t="s">
        <v>333</v>
      </c>
    </row>
    <row r="16" spans="1:2" ht="31.5" customHeight="1">
      <c r="A16" s="7" t="s">
        <v>7</v>
      </c>
      <c r="B16" s="12" t="s">
        <v>334</v>
      </c>
    </row>
    <row r="17" spans="1:2" ht="31.5" customHeight="1">
      <c r="A17" s="7" t="s">
        <v>8</v>
      </c>
      <c r="B17" s="8" t="s">
        <v>335</v>
      </c>
    </row>
    <row r="18" spans="1:2" ht="31.5" customHeight="1">
      <c r="A18" s="7" t="s">
        <v>9</v>
      </c>
      <c r="B18" s="13" t="s">
        <v>336</v>
      </c>
    </row>
    <row r="19" spans="1:2" ht="31.5" customHeight="1">
      <c r="A19" s="7" t="s">
        <v>10</v>
      </c>
      <c r="B19" s="13" t="s">
        <v>337</v>
      </c>
    </row>
    <row r="20" spans="1:2" ht="31.5" customHeight="1">
      <c r="A20" s="7" t="s">
        <v>11</v>
      </c>
      <c r="B20" s="11" t="s">
        <v>338</v>
      </c>
    </row>
    <row r="21" spans="1:2" ht="29.25" customHeight="1">
      <c r="A21" s="7" t="s">
        <v>327</v>
      </c>
      <c r="B21" s="14" t="s">
        <v>330</v>
      </c>
    </row>
    <row r="23" spans="1:2">
      <c r="A23" s="2"/>
    </row>
  </sheetData>
  <sheetProtection algorithmName="SHA-512" hashValue="eDeBzTci7Q/pQ8PncUWoby4i5NYF4yz9wHBFPpYOUtmL08C3BszMh+WDZdPK0VJP63t4uYoyy1eB+NQ+4KMziQ==" saltValue="tPo/6eXUksMBL1NfWWlVRg==" spinCount="100000" sheet="1" objects="1" scenarios="1"/>
  <mergeCells count="4">
    <mergeCell ref="A2:B2"/>
    <mergeCell ref="A3:B3"/>
    <mergeCell ref="A4:B4"/>
    <mergeCell ref="A9:A11"/>
  </mergeCells>
  <phoneticPr fontId="18" type="noConversion"/>
  <printOptions horizontalCentered="1"/>
  <pageMargins left="0.75" right="0.75" top="1" bottom="1" header="0.5" footer="0.5"/>
  <pageSetup scale="83" orientation="portrait" r:id="rId1"/>
  <headerFooter alignWithMargins="0">
    <oddFooter>&amp;L&amp;D
&amp;Z&amp;F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53"/>
  <sheetViews>
    <sheetView showGridLines="0" zoomScale="60" zoomScaleNormal="60" zoomScaleSheetLayoutView="75" workbookViewId="0">
      <selection activeCell="B8" sqref="B8"/>
    </sheetView>
  </sheetViews>
  <sheetFormatPr defaultColWidth="4.88671875" defaultRowHeight="17.399999999999999"/>
  <cols>
    <col min="1" max="1" width="13" style="152" bestFit="1" customWidth="1"/>
    <col min="2" max="2" width="84" style="152" customWidth="1"/>
    <col min="3" max="3" width="3.5546875" style="152" customWidth="1"/>
    <col min="4" max="4" width="54.44140625" style="152" customWidth="1"/>
    <col min="5" max="5" width="3.5546875" style="152" customWidth="1"/>
    <col min="6" max="6" width="18.33203125" style="152" customWidth="1"/>
    <col min="7" max="7" width="3.109375" style="152" customWidth="1"/>
    <col min="8" max="8" width="18.5546875" style="152" customWidth="1"/>
    <col min="9" max="9" width="3" style="152" customWidth="1"/>
    <col min="10" max="10" width="25.33203125" style="152" customWidth="1"/>
    <col min="11" max="11" width="3.33203125" style="152" customWidth="1"/>
    <col min="12" max="12" width="27" style="152" customWidth="1"/>
    <col min="13" max="13" width="4.33203125" style="152" customWidth="1"/>
    <col min="14" max="14" width="28.6640625" style="152" customWidth="1"/>
    <col min="15" max="15" width="3.109375" style="152" customWidth="1"/>
    <col min="16" max="16" width="25.44140625" style="152" customWidth="1"/>
    <col min="17" max="17" width="3.109375" style="152" customWidth="1"/>
    <col min="18" max="18" width="15" style="152" customWidth="1"/>
    <col min="19" max="19" width="2.88671875" style="152" customWidth="1"/>
    <col min="20" max="20" width="12.109375" style="152" customWidth="1"/>
    <col min="21" max="16384" width="4.88671875" style="152"/>
  </cols>
  <sheetData>
    <row r="1" spans="1:20" ht="16.95" customHeight="1">
      <c r="A1" s="17">
        <f>'Sch A pg 2'!A1</f>
        <v>0</v>
      </c>
      <c r="B1" s="1"/>
      <c r="C1" s="151" t="s">
        <v>39</v>
      </c>
      <c r="T1" s="153" t="s">
        <v>647</v>
      </c>
    </row>
    <row r="2" spans="1:20" ht="16.95" customHeight="1">
      <c r="A2" s="19">
        <f>'Sch A pg 1'!C39</f>
        <v>0</v>
      </c>
      <c r="B2" s="19">
        <f>'Sch A pg 1'!G39</f>
        <v>0</v>
      </c>
      <c r="C2" s="151" t="s">
        <v>39</v>
      </c>
      <c r="T2" s="154" t="s">
        <v>275</v>
      </c>
    </row>
    <row r="3" spans="1:20" ht="16.95" customHeight="1">
      <c r="A3" s="21" t="str">
        <f>index!$A$1</f>
        <v>Schedules revised 7/30/2025</v>
      </c>
      <c r="T3" s="153"/>
    </row>
    <row r="4" spans="1:20" ht="16.95" customHeight="1">
      <c r="A4" s="151"/>
      <c r="B4" s="155" t="s">
        <v>1</v>
      </c>
      <c r="D4" s="155" t="s">
        <v>2</v>
      </c>
      <c r="F4" s="155" t="s">
        <v>60</v>
      </c>
      <c r="H4" s="155" t="s">
        <v>61</v>
      </c>
      <c r="J4" s="155" t="s">
        <v>62</v>
      </c>
      <c r="L4" s="155" t="s">
        <v>63</v>
      </c>
      <c r="N4" s="155" t="s">
        <v>123</v>
      </c>
      <c r="P4" s="155" t="s">
        <v>376</v>
      </c>
      <c r="R4" s="155" t="s">
        <v>461</v>
      </c>
      <c r="S4" s="156"/>
      <c r="T4" s="155" t="s">
        <v>462</v>
      </c>
    </row>
    <row r="5" spans="1:20" ht="30">
      <c r="A5" s="260" t="s">
        <v>38</v>
      </c>
      <c r="B5" s="151" t="s">
        <v>276</v>
      </c>
    </row>
    <row r="6" spans="1:20" ht="16.95" customHeight="1">
      <c r="A6" s="151"/>
      <c r="B6" s="157" t="s">
        <v>656</v>
      </c>
    </row>
    <row r="7" spans="1:20" ht="100.95" customHeight="1">
      <c r="B7" s="158" t="s">
        <v>277</v>
      </c>
      <c r="C7" s="156"/>
      <c r="D7" s="158" t="s">
        <v>278</v>
      </c>
      <c r="F7" s="159" t="s">
        <v>408</v>
      </c>
      <c r="G7" s="159"/>
      <c r="H7" s="159" t="s">
        <v>407</v>
      </c>
      <c r="I7" s="159"/>
      <c r="J7" s="158" t="s">
        <v>279</v>
      </c>
      <c r="K7" s="156"/>
      <c r="L7" s="158" t="s">
        <v>280</v>
      </c>
      <c r="N7" s="160" t="s">
        <v>381</v>
      </c>
      <c r="P7" s="161" t="s">
        <v>423</v>
      </c>
      <c r="R7" s="159" t="s">
        <v>127</v>
      </c>
      <c r="T7" s="159" t="s">
        <v>380</v>
      </c>
    </row>
    <row r="8" spans="1:20" ht="16.95" customHeight="1">
      <c r="B8" s="49"/>
      <c r="C8" s="252"/>
      <c r="D8" s="49"/>
      <c r="E8" s="252"/>
      <c r="F8" s="50"/>
      <c r="G8" s="252"/>
      <c r="H8" s="50"/>
      <c r="I8" s="252"/>
      <c r="J8" s="63"/>
      <c r="K8" s="253"/>
      <c r="L8" s="63"/>
      <c r="N8" s="162" t="str">
        <f>IF(J8+L8=0,"  ",J8+L8)</f>
        <v xml:space="preserve">  </v>
      </c>
      <c r="P8" s="49"/>
      <c r="Q8" s="252"/>
      <c r="R8" s="50"/>
      <c r="S8" s="252"/>
      <c r="T8" s="50"/>
    </row>
    <row r="9" spans="1:20" ht="16.95" customHeight="1">
      <c r="B9" s="50"/>
      <c r="C9" s="252"/>
      <c r="D9" s="50"/>
      <c r="E9" s="252"/>
      <c r="F9" s="50"/>
      <c r="G9" s="252"/>
      <c r="H9" s="50"/>
      <c r="I9" s="252"/>
      <c r="J9" s="64"/>
      <c r="K9" s="253"/>
      <c r="L9" s="65"/>
      <c r="N9" s="162" t="str">
        <f t="shared" ref="N9:N17" si="0">IF(J9+L9=0,"  ",J9+L9)</f>
        <v xml:space="preserve">  </v>
      </c>
      <c r="P9" s="50"/>
      <c r="Q9" s="252"/>
      <c r="R9" s="50"/>
      <c r="S9" s="252"/>
      <c r="T9" s="50"/>
    </row>
    <row r="10" spans="1:20" ht="16.95" customHeight="1">
      <c r="B10" s="50"/>
      <c r="C10" s="252"/>
      <c r="D10" s="50"/>
      <c r="E10" s="252"/>
      <c r="F10" s="50"/>
      <c r="G10" s="252"/>
      <c r="H10" s="50"/>
      <c r="I10" s="252"/>
      <c r="J10" s="64"/>
      <c r="K10" s="253"/>
      <c r="L10" s="65"/>
      <c r="N10" s="162" t="str">
        <f t="shared" si="0"/>
        <v xml:space="preserve">  </v>
      </c>
      <c r="P10" s="50"/>
      <c r="Q10" s="252"/>
      <c r="R10" s="50"/>
      <c r="S10" s="252"/>
      <c r="T10" s="50"/>
    </row>
    <row r="11" spans="1:20" ht="16.95" customHeight="1">
      <c r="B11" s="50"/>
      <c r="C11" s="252"/>
      <c r="D11" s="50"/>
      <c r="E11" s="252"/>
      <c r="F11" s="50"/>
      <c r="G11" s="252"/>
      <c r="H11" s="50"/>
      <c r="I11" s="252"/>
      <c r="J11" s="64"/>
      <c r="K11" s="253"/>
      <c r="L11" s="65"/>
      <c r="N11" s="162" t="str">
        <f t="shared" si="0"/>
        <v xml:space="preserve">  </v>
      </c>
      <c r="P11" s="50"/>
      <c r="Q11" s="252"/>
      <c r="R11" s="50"/>
      <c r="S11" s="252"/>
      <c r="T11" s="50"/>
    </row>
    <row r="12" spans="1:20" ht="16.95" customHeight="1">
      <c r="B12" s="50"/>
      <c r="C12" s="252"/>
      <c r="D12" s="50"/>
      <c r="E12" s="252"/>
      <c r="F12" s="50"/>
      <c r="G12" s="252"/>
      <c r="H12" s="50"/>
      <c r="I12" s="252"/>
      <c r="J12" s="64"/>
      <c r="K12" s="253"/>
      <c r="L12" s="65"/>
      <c r="N12" s="162" t="str">
        <f t="shared" si="0"/>
        <v xml:space="preserve">  </v>
      </c>
      <c r="P12" s="50"/>
      <c r="Q12" s="252"/>
      <c r="R12" s="50"/>
      <c r="S12" s="252"/>
      <c r="T12" s="50"/>
    </row>
    <row r="13" spans="1:20" ht="16.95" customHeight="1">
      <c r="B13" s="50"/>
      <c r="C13" s="252"/>
      <c r="D13" s="50"/>
      <c r="E13" s="252"/>
      <c r="F13" s="50"/>
      <c r="G13" s="252"/>
      <c r="H13" s="50"/>
      <c r="I13" s="252"/>
      <c r="J13" s="64"/>
      <c r="K13" s="253"/>
      <c r="L13" s="65"/>
      <c r="N13" s="162" t="str">
        <f t="shared" si="0"/>
        <v xml:space="preserve">  </v>
      </c>
      <c r="P13" s="50"/>
      <c r="Q13" s="252"/>
      <c r="R13" s="50"/>
      <c r="S13" s="252"/>
      <c r="T13" s="50"/>
    </row>
    <row r="14" spans="1:20" ht="16.95" customHeight="1">
      <c r="A14" s="151"/>
      <c r="B14" s="50"/>
      <c r="C14" s="252"/>
      <c r="D14" s="50"/>
      <c r="E14" s="252"/>
      <c r="F14" s="50"/>
      <c r="G14" s="252"/>
      <c r="H14" s="50"/>
      <c r="I14" s="252"/>
      <c r="J14" s="64"/>
      <c r="K14" s="253"/>
      <c r="L14" s="65"/>
      <c r="N14" s="162" t="str">
        <f t="shared" si="0"/>
        <v xml:space="preserve">  </v>
      </c>
      <c r="P14" s="50"/>
      <c r="Q14" s="252"/>
      <c r="R14" s="50"/>
      <c r="S14" s="252"/>
      <c r="T14" s="50"/>
    </row>
    <row r="15" spans="1:20" ht="16.95" customHeight="1">
      <c r="A15" s="151"/>
      <c r="B15" s="52"/>
      <c r="C15" s="252"/>
      <c r="D15" s="52"/>
      <c r="E15" s="252"/>
      <c r="F15" s="52"/>
      <c r="G15" s="252"/>
      <c r="H15" s="52"/>
      <c r="I15" s="252"/>
      <c r="J15" s="64"/>
      <c r="K15" s="253"/>
      <c r="L15" s="65"/>
      <c r="N15" s="162" t="str">
        <f t="shared" si="0"/>
        <v xml:space="preserve">  </v>
      </c>
      <c r="P15" s="50"/>
      <c r="Q15" s="252"/>
      <c r="R15" s="50"/>
      <c r="S15" s="252"/>
      <c r="T15" s="50"/>
    </row>
    <row r="16" spans="1:20" ht="16.95" customHeight="1">
      <c r="A16" s="151"/>
      <c r="B16" s="52"/>
      <c r="C16" s="252"/>
      <c r="D16" s="52"/>
      <c r="E16" s="252"/>
      <c r="F16" s="52"/>
      <c r="G16" s="252"/>
      <c r="H16" s="52"/>
      <c r="I16" s="252"/>
      <c r="J16" s="64"/>
      <c r="K16" s="253"/>
      <c r="L16" s="65"/>
      <c r="N16" s="162" t="str">
        <f t="shared" si="0"/>
        <v xml:space="preserve">  </v>
      </c>
      <c r="P16" s="50"/>
      <c r="Q16" s="252"/>
      <c r="R16" s="50"/>
      <c r="S16" s="252"/>
      <c r="T16" s="50"/>
    </row>
    <row r="17" spans="1:20" ht="16.95" customHeight="1">
      <c r="A17" s="151"/>
      <c r="B17" s="52"/>
      <c r="C17" s="252"/>
      <c r="D17" s="52"/>
      <c r="E17" s="252"/>
      <c r="F17" s="52"/>
      <c r="G17" s="252"/>
      <c r="H17" s="52"/>
      <c r="I17" s="252"/>
      <c r="J17" s="64"/>
      <c r="K17" s="253"/>
      <c r="L17" s="65"/>
      <c r="N17" s="162" t="str">
        <f t="shared" si="0"/>
        <v xml:space="preserve">  </v>
      </c>
      <c r="P17" s="50"/>
      <c r="Q17" s="252"/>
      <c r="R17" s="50"/>
      <c r="S17" s="252"/>
      <c r="T17" s="50"/>
    </row>
    <row r="18" spans="1:20" ht="16.95" customHeight="1">
      <c r="J18" s="163"/>
      <c r="K18" s="163"/>
      <c r="L18" s="163"/>
    </row>
    <row r="19" spans="1:20" ht="16.95" customHeight="1">
      <c r="J19" s="163"/>
      <c r="K19" s="163"/>
      <c r="L19" s="163"/>
    </row>
    <row r="20" spans="1:20" ht="30">
      <c r="A20" s="260" t="s">
        <v>41</v>
      </c>
      <c r="B20" s="151" t="s">
        <v>426</v>
      </c>
      <c r="J20" s="163"/>
      <c r="K20" s="163"/>
      <c r="L20" s="163"/>
    </row>
    <row r="21" spans="1:20" ht="16.95" customHeight="1">
      <c r="B21" s="151" t="s">
        <v>281</v>
      </c>
      <c r="J21" s="163"/>
      <c r="K21" s="163"/>
      <c r="L21" s="163"/>
      <c r="P21" s="157"/>
    </row>
    <row r="22" spans="1:20" ht="69.599999999999994">
      <c r="B22" s="158" t="s">
        <v>277</v>
      </c>
      <c r="C22" s="156"/>
      <c r="D22" s="158" t="s">
        <v>278</v>
      </c>
      <c r="E22" s="164"/>
      <c r="F22" s="159" t="s">
        <v>408</v>
      </c>
      <c r="G22" s="159"/>
      <c r="H22" s="159" t="s">
        <v>407</v>
      </c>
      <c r="I22" s="159"/>
      <c r="J22" s="165" t="s">
        <v>279</v>
      </c>
      <c r="K22" s="166"/>
      <c r="L22" s="165" t="s">
        <v>280</v>
      </c>
      <c r="N22" s="167" t="s">
        <v>381</v>
      </c>
      <c r="P22" s="151"/>
      <c r="R22" s="159" t="s">
        <v>424</v>
      </c>
      <c r="T22" s="159" t="s">
        <v>380</v>
      </c>
    </row>
    <row r="23" spans="1:20" ht="16.95" customHeight="1">
      <c r="B23" s="52"/>
      <c r="C23" s="252"/>
      <c r="D23" s="52"/>
      <c r="E23" s="252"/>
      <c r="F23" s="50"/>
      <c r="G23" s="252"/>
      <c r="H23" s="50"/>
      <c r="I23" s="252"/>
      <c r="J23" s="66"/>
      <c r="K23" s="253"/>
      <c r="L23" s="67"/>
      <c r="N23" s="162" t="str">
        <f>IF(J23+L23=0,"  ",J23+L23)</f>
        <v xml:space="preserve">  </v>
      </c>
      <c r="R23" s="50"/>
      <c r="S23" s="252"/>
      <c r="T23" s="50"/>
    </row>
    <row r="24" spans="1:20" ht="16.95" customHeight="1">
      <c r="B24" s="52"/>
      <c r="C24" s="252"/>
      <c r="D24" s="52"/>
      <c r="E24" s="252"/>
      <c r="F24" s="50"/>
      <c r="G24" s="252"/>
      <c r="H24" s="50"/>
      <c r="I24" s="252"/>
      <c r="J24" s="66"/>
      <c r="K24" s="253"/>
      <c r="L24" s="67"/>
      <c r="N24" s="162" t="str">
        <f t="shared" ref="N24:N32" si="1">IF(J24+L24=0,"  ",J24+L24)</f>
        <v xml:space="preserve">  </v>
      </c>
      <c r="R24" s="50"/>
      <c r="S24" s="252"/>
      <c r="T24" s="50"/>
    </row>
    <row r="25" spans="1:20" ht="16.95" customHeight="1">
      <c r="B25" s="52"/>
      <c r="C25" s="252"/>
      <c r="D25" s="52"/>
      <c r="E25" s="252"/>
      <c r="F25" s="50"/>
      <c r="G25" s="252"/>
      <c r="H25" s="50"/>
      <c r="I25" s="252"/>
      <c r="J25" s="66"/>
      <c r="K25" s="253"/>
      <c r="L25" s="67"/>
      <c r="N25" s="162" t="str">
        <f t="shared" si="1"/>
        <v xml:space="preserve">  </v>
      </c>
      <c r="R25" s="50"/>
      <c r="S25" s="252"/>
      <c r="T25" s="50"/>
    </row>
    <row r="26" spans="1:20" ht="16.95" customHeight="1">
      <c r="B26" s="52"/>
      <c r="C26" s="252"/>
      <c r="D26" s="52"/>
      <c r="E26" s="252"/>
      <c r="F26" s="50"/>
      <c r="G26" s="252"/>
      <c r="H26" s="50"/>
      <c r="I26" s="252"/>
      <c r="J26" s="66"/>
      <c r="K26" s="253"/>
      <c r="L26" s="67"/>
      <c r="N26" s="162" t="str">
        <f t="shared" si="1"/>
        <v xml:space="preserve">  </v>
      </c>
      <c r="R26" s="50"/>
      <c r="S26" s="252"/>
      <c r="T26" s="50"/>
    </row>
    <row r="27" spans="1:20" ht="16.95" customHeight="1">
      <c r="B27" s="52"/>
      <c r="C27" s="252"/>
      <c r="D27" s="52"/>
      <c r="E27" s="252"/>
      <c r="F27" s="50"/>
      <c r="G27" s="252"/>
      <c r="H27" s="50"/>
      <c r="I27" s="252"/>
      <c r="J27" s="66"/>
      <c r="K27" s="253"/>
      <c r="L27" s="67"/>
      <c r="N27" s="162" t="str">
        <f t="shared" si="1"/>
        <v xml:space="preserve">  </v>
      </c>
      <c r="R27" s="50"/>
      <c r="S27" s="252"/>
      <c r="T27" s="50"/>
    </row>
    <row r="28" spans="1:20" ht="16.95" customHeight="1">
      <c r="B28" s="52"/>
      <c r="C28" s="252"/>
      <c r="D28" s="52"/>
      <c r="E28" s="252"/>
      <c r="F28" s="50"/>
      <c r="G28" s="252"/>
      <c r="H28" s="50"/>
      <c r="I28" s="252"/>
      <c r="J28" s="66"/>
      <c r="K28" s="253"/>
      <c r="L28" s="67"/>
      <c r="N28" s="162" t="str">
        <f t="shared" si="1"/>
        <v xml:space="preserve">  </v>
      </c>
      <c r="R28" s="50"/>
      <c r="S28" s="252"/>
      <c r="T28" s="50"/>
    </row>
    <row r="29" spans="1:20" ht="16.95" customHeight="1">
      <c r="A29" s="168"/>
      <c r="B29" s="52"/>
      <c r="C29" s="252"/>
      <c r="D29" s="52"/>
      <c r="E29" s="252"/>
      <c r="F29" s="50"/>
      <c r="G29" s="252"/>
      <c r="H29" s="50"/>
      <c r="I29" s="252"/>
      <c r="J29" s="66"/>
      <c r="K29" s="253"/>
      <c r="L29" s="67"/>
      <c r="N29" s="162" t="str">
        <f t="shared" si="1"/>
        <v xml:space="preserve">  </v>
      </c>
      <c r="R29" s="50"/>
      <c r="S29" s="252"/>
      <c r="T29" s="50"/>
    </row>
    <row r="30" spans="1:20" ht="16.95" customHeight="1">
      <c r="A30" s="168"/>
      <c r="B30" s="52"/>
      <c r="C30" s="252"/>
      <c r="D30" s="52"/>
      <c r="E30" s="252"/>
      <c r="F30" s="52"/>
      <c r="G30" s="252"/>
      <c r="H30" s="52"/>
      <c r="I30" s="252"/>
      <c r="J30" s="66"/>
      <c r="K30" s="253"/>
      <c r="L30" s="67"/>
      <c r="N30" s="162" t="str">
        <f t="shared" si="1"/>
        <v xml:space="preserve">  </v>
      </c>
      <c r="R30" s="50"/>
      <c r="S30" s="252"/>
      <c r="T30" s="50"/>
    </row>
    <row r="31" spans="1:20" ht="16.95" customHeight="1">
      <c r="A31" s="168"/>
      <c r="B31" s="52"/>
      <c r="C31" s="252"/>
      <c r="D31" s="52"/>
      <c r="E31" s="252"/>
      <c r="F31" s="52"/>
      <c r="G31" s="252"/>
      <c r="H31" s="52"/>
      <c r="I31" s="252"/>
      <c r="J31" s="66"/>
      <c r="K31" s="253"/>
      <c r="L31" s="67"/>
      <c r="N31" s="162" t="str">
        <f t="shared" si="1"/>
        <v xml:space="preserve">  </v>
      </c>
      <c r="R31" s="50"/>
      <c r="S31" s="252"/>
      <c r="T31" s="50"/>
    </row>
    <row r="32" spans="1:20" ht="16.95" customHeight="1">
      <c r="A32" s="168"/>
      <c r="B32" s="52"/>
      <c r="C32" s="252"/>
      <c r="D32" s="52"/>
      <c r="E32" s="252"/>
      <c r="F32" s="52"/>
      <c r="G32" s="252"/>
      <c r="H32" s="52"/>
      <c r="I32" s="252"/>
      <c r="J32" s="66"/>
      <c r="K32" s="253"/>
      <c r="L32" s="67"/>
      <c r="N32" s="162" t="str">
        <f t="shared" si="1"/>
        <v xml:space="preserve">  </v>
      </c>
      <c r="R32" s="50"/>
      <c r="S32" s="252"/>
      <c r="T32" s="50"/>
    </row>
    <row r="33" spans="1:29" ht="16.95" customHeight="1">
      <c r="B33" s="151"/>
    </row>
    <row r="34" spans="1:29" ht="16.95" customHeight="1"/>
    <row r="35" spans="1:29" ht="30">
      <c r="A35" s="260" t="s">
        <v>42</v>
      </c>
      <c r="B35" s="151" t="s">
        <v>425</v>
      </c>
    </row>
    <row r="36" spans="1:29" ht="16.95" customHeight="1">
      <c r="B36" s="152" t="s">
        <v>282</v>
      </c>
    </row>
    <row r="37" spans="1:29" ht="16.95" customHeight="1">
      <c r="B37" s="152" t="s">
        <v>382</v>
      </c>
    </row>
    <row r="38" spans="1:29" ht="21" customHeight="1">
      <c r="B38" s="169" t="s">
        <v>283</v>
      </c>
    </row>
    <row r="39" spans="1:29" ht="16.95" customHeight="1">
      <c r="B39" s="169"/>
    </row>
    <row r="40" spans="1:29" ht="121.8">
      <c r="B40" s="160" t="s">
        <v>383</v>
      </c>
      <c r="C40" s="156"/>
      <c r="D40" s="170" t="s">
        <v>284</v>
      </c>
      <c r="H40" s="384" t="s">
        <v>631</v>
      </c>
      <c r="J40" s="170" t="s">
        <v>285</v>
      </c>
      <c r="K40" s="156"/>
      <c r="L40" s="384" t="s">
        <v>632</v>
      </c>
      <c r="N40" s="384" t="s">
        <v>655</v>
      </c>
      <c r="P40" s="384" t="s">
        <v>633</v>
      </c>
      <c r="R40" s="384" t="s">
        <v>634</v>
      </c>
      <c r="AA40" s="432"/>
      <c r="AB40" s="397"/>
      <c r="AC40" s="397"/>
    </row>
    <row r="41" spans="1:29" ht="16.95" customHeight="1">
      <c r="B41" s="54"/>
      <c r="C41" s="252"/>
      <c r="D41" s="49"/>
      <c r="H41" s="385"/>
      <c r="J41" s="63"/>
      <c r="K41" s="252"/>
      <c r="L41" s="386"/>
      <c r="N41" s="387">
        <f>L41-J41</f>
        <v>0</v>
      </c>
      <c r="P41" s="385"/>
      <c r="R41" s="388"/>
    </row>
    <row r="42" spans="1:29" ht="16.95" customHeight="1">
      <c r="A42" s="168"/>
      <c r="B42" s="51"/>
      <c r="C42" s="254"/>
      <c r="D42" s="51"/>
      <c r="H42" s="385"/>
      <c r="J42" s="68"/>
      <c r="K42" s="255"/>
      <c r="L42" s="386"/>
      <c r="N42" s="387">
        <f t="shared" ref="N42:N49" si="2">L42-J42</f>
        <v>0</v>
      </c>
      <c r="P42" s="385"/>
      <c r="R42" s="388"/>
    </row>
    <row r="43" spans="1:29" ht="16.95" customHeight="1">
      <c r="A43" s="168"/>
      <c r="B43" s="53"/>
      <c r="C43" s="254"/>
      <c r="D43" s="53"/>
      <c r="H43" s="385"/>
      <c r="J43" s="69"/>
      <c r="K43" s="255"/>
      <c r="L43" s="69"/>
      <c r="N43" s="387">
        <f t="shared" si="2"/>
        <v>0</v>
      </c>
      <c r="P43" s="385"/>
      <c r="R43" s="388"/>
    </row>
    <row r="44" spans="1:29" ht="16.95" customHeight="1">
      <c r="A44" s="168"/>
      <c r="B44" s="53"/>
      <c r="C44" s="254"/>
      <c r="D44" s="53"/>
      <c r="H44" s="385"/>
      <c r="J44" s="69"/>
      <c r="K44" s="255"/>
      <c r="L44" s="69"/>
      <c r="N44" s="387">
        <f t="shared" si="2"/>
        <v>0</v>
      </c>
      <c r="P44" s="385"/>
      <c r="R44" s="388"/>
    </row>
    <row r="45" spans="1:29" ht="16.95" customHeight="1">
      <c r="A45" s="168"/>
      <c r="B45" s="53"/>
      <c r="C45" s="254"/>
      <c r="D45" s="53"/>
      <c r="H45" s="385"/>
      <c r="J45" s="69"/>
      <c r="K45" s="255"/>
      <c r="L45" s="69"/>
      <c r="N45" s="387">
        <f t="shared" si="2"/>
        <v>0</v>
      </c>
      <c r="P45" s="385"/>
      <c r="R45" s="388"/>
    </row>
    <row r="46" spans="1:29" ht="16.95" customHeight="1">
      <c r="A46" s="168"/>
      <c r="B46" s="53"/>
      <c r="C46" s="254"/>
      <c r="D46" s="53"/>
      <c r="H46" s="385"/>
      <c r="J46" s="69"/>
      <c r="K46" s="255"/>
      <c r="L46" s="69"/>
      <c r="N46" s="387">
        <f t="shared" si="2"/>
        <v>0</v>
      </c>
      <c r="P46" s="385"/>
      <c r="R46" s="388"/>
    </row>
    <row r="47" spans="1:29" ht="16.95" customHeight="1">
      <c r="A47" s="168"/>
      <c r="B47" s="50"/>
      <c r="C47" s="252"/>
      <c r="D47" s="50"/>
      <c r="H47" s="385"/>
      <c r="J47" s="64"/>
      <c r="K47" s="252"/>
      <c r="L47" s="386"/>
      <c r="N47" s="387">
        <f t="shared" si="2"/>
        <v>0</v>
      </c>
      <c r="P47" s="385"/>
      <c r="R47" s="388"/>
    </row>
    <row r="48" spans="1:29" ht="16.95" customHeight="1">
      <c r="B48" s="50"/>
      <c r="C48" s="252"/>
      <c r="D48" s="50"/>
      <c r="H48" s="385"/>
      <c r="J48" s="69"/>
      <c r="K48" s="255"/>
      <c r="L48" s="69"/>
      <c r="N48" s="387">
        <f t="shared" si="2"/>
        <v>0</v>
      </c>
      <c r="P48" s="385"/>
      <c r="R48" s="388"/>
    </row>
    <row r="49" spans="2:18" ht="16.95" customHeight="1">
      <c r="B49" s="50"/>
      <c r="C49" s="252"/>
      <c r="D49" s="50"/>
      <c r="H49" s="385"/>
      <c r="J49" s="64"/>
      <c r="K49" s="252"/>
      <c r="L49" s="386"/>
      <c r="N49" s="387">
        <f t="shared" si="2"/>
        <v>0</v>
      </c>
      <c r="P49" s="385"/>
      <c r="R49" s="388"/>
    </row>
    <row r="50" spans="2:18" ht="16.95" customHeight="1"/>
    <row r="51" spans="2:18" ht="88.5" customHeight="1">
      <c r="B51" s="178" t="s">
        <v>420</v>
      </c>
    </row>
    <row r="52" spans="2:18" ht="53.25" customHeight="1">
      <c r="B52" s="179" t="s">
        <v>421</v>
      </c>
    </row>
    <row r="53" spans="2:18" ht="84.75" customHeight="1">
      <c r="B53" s="180" t="s">
        <v>422</v>
      </c>
    </row>
  </sheetData>
  <sheetProtection algorithmName="SHA-512" hashValue="PZIboFIjyS6XR8RNmlrSS1b4KFbkKZx+WitqQqR4r6mIgPYIfmBlhEziv22NSSYxZbGi3g6xnPkJJ7ttFEv+eA==" saltValue="XaQwPKF3HjBCq4ll19liKw==" spinCount="100000" sheet="1" objects="1" scenarios="1"/>
  <mergeCells count="1">
    <mergeCell ref="AA40:AC40"/>
  </mergeCells>
  <phoneticPr fontId="18" type="noConversion"/>
  <pageMargins left="0.48" right="0.17" top="1" bottom="0.55000000000000004" header="0.5" footer="0.27"/>
  <pageSetup scale="38" orientation="landscape" r:id="rId1"/>
  <headerFooter alignWithMargins="0">
    <oddFooter>&amp;L&amp;D
&amp;Z&amp;F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52"/>
  <sheetViews>
    <sheetView showGridLines="0" zoomScale="90" zoomScaleNormal="90" workbookViewId="0">
      <selection activeCell="C9" sqref="C9"/>
    </sheetView>
  </sheetViews>
  <sheetFormatPr defaultColWidth="8.88671875" defaultRowHeight="13.2"/>
  <cols>
    <col min="1" max="1" width="9.6640625" style="1" bestFit="1" customWidth="1"/>
    <col min="2" max="2" width="28.6640625" style="1" bestFit="1" customWidth="1"/>
    <col min="3" max="3" width="21.109375" style="1" customWidth="1"/>
    <col min="4" max="4" width="20.5546875" style="1" customWidth="1"/>
    <col min="5" max="5" width="18.6640625" style="1" customWidth="1"/>
    <col min="6" max="6" width="43.6640625" style="1" bestFit="1" customWidth="1"/>
    <col min="7" max="7" width="33.44140625" style="1" customWidth="1"/>
    <col min="8" max="8" width="11.6640625" style="1" customWidth="1"/>
    <col min="9" max="9" width="12.88671875" style="1" customWidth="1"/>
    <col min="10" max="16384" width="8.88671875" style="1"/>
  </cols>
  <sheetData>
    <row r="1" spans="1:9">
      <c r="A1" s="17">
        <f>'Sch A pg 2'!A1</f>
        <v>0</v>
      </c>
      <c r="D1" s="55"/>
      <c r="G1" s="18" t="s">
        <v>648</v>
      </c>
      <c r="H1" s="15"/>
    </row>
    <row r="2" spans="1:9">
      <c r="A2" s="19">
        <f>'Sch A pg 1'!C39</f>
        <v>0</v>
      </c>
      <c r="B2" s="73">
        <f>'Sch A pg 1'!G39</f>
        <v>0</v>
      </c>
      <c r="G2" s="18" t="s">
        <v>286</v>
      </c>
    </row>
    <row r="3" spans="1:9">
      <c r="A3" s="21" t="str">
        <f>index!$A$1</f>
        <v>Schedules revised 7/30/2025</v>
      </c>
    </row>
    <row r="4" spans="1:9">
      <c r="D4" s="74"/>
      <c r="E4" s="55"/>
      <c r="F4" s="55"/>
      <c r="H4" s="55"/>
    </row>
    <row r="5" spans="1:9" ht="15.6">
      <c r="B5" s="391" t="s">
        <v>384</v>
      </c>
      <c r="C5" s="391"/>
      <c r="D5" s="391"/>
      <c r="E5" s="391"/>
      <c r="F5" s="391"/>
      <c r="G5" s="391"/>
      <c r="H5" s="46"/>
      <c r="I5" s="46"/>
    </row>
    <row r="6" spans="1:9">
      <c r="B6" s="30" t="s">
        <v>287</v>
      </c>
      <c r="C6" s="205" t="s">
        <v>288</v>
      </c>
      <c r="D6" s="206" t="s">
        <v>289</v>
      </c>
      <c r="E6" s="206">
        <v>4</v>
      </c>
      <c r="F6" s="206">
        <v>5</v>
      </c>
      <c r="G6" s="122">
        <v>6</v>
      </c>
      <c r="H6" s="122"/>
      <c r="I6" s="122"/>
    </row>
    <row r="7" spans="1:9">
      <c r="B7" s="197"/>
      <c r="C7" s="433" t="s">
        <v>385</v>
      </c>
      <c r="D7" s="434"/>
      <c r="E7" s="434"/>
      <c r="F7" s="435"/>
      <c r="G7" s="207"/>
      <c r="H7" s="122"/>
      <c r="I7" s="122"/>
    </row>
    <row r="8" spans="1:9" ht="126" customHeight="1" thickBot="1">
      <c r="A8" s="261" t="s">
        <v>464</v>
      </c>
      <c r="B8" s="262" t="s">
        <v>290</v>
      </c>
      <c r="C8" s="263" t="s">
        <v>386</v>
      </c>
      <c r="D8" s="263" t="s">
        <v>387</v>
      </c>
      <c r="E8" s="264" t="s">
        <v>388</v>
      </c>
      <c r="F8" s="263" t="s">
        <v>392</v>
      </c>
      <c r="G8" s="265" t="s">
        <v>504</v>
      </c>
    </row>
    <row r="9" spans="1:9" ht="41.25" customHeight="1" thickBot="1">
      <c r="A9" s="100">
        <v>2</v>
      </c>
      <c r="B9" s="266" t="s">
        <v>384</v>
      </c>
      <c r="C9" s="267"/>
      <c r="D9" s="267"/>
      <c r="E9" s="267"/>
      <c r="F9" s="267"/>
      <c r="G9" s="220">
        <f>SUM(C9:F9)</f>
        <v>0</v>
      </c>
    </row>
    <row r="10" spans="1:9" ht="15">
      <c r="A10" s="100"/>
      <c r="C10" s="138"/>
      <c r="D10" s="138"/>
      <c r="E10" s="138"/>
      <c r="F10" s="138"/>
      <c r="G10" s="138"/>
    </row>
    <row r="11" spans="1:9" s="37" customFormat="1" ht="15">
      <c r="A11" s="211">
        <v>3</v>
      </c>
      <c r="B11" s="35" t="s">
        <v>291</v>
      </c>
      <c r="C11" s="268">
        <f>'Sch B'!F10</f>
        <v>0</v>
      </c>
      <c r="D11" s="268">
        <f>'Sch B'!F15</f>
        <v>0</v>
      </c>
      <c r="E11" s="268">
        <f>'Sch B'!F20</f>
        <v>0</v>
      </c>
      <c r="F11" s="268">
        <f>'Sch B'!F25</f>
        <v>0</v>
      </c>
      <c r="G11" s="216"/>
    </row>
    <row r="12" spans="1:9" s="37" customFormat="1" ht="15">
      <c r="A12" s="211">
        <v>4</v>
      </c>
      <c r="B12" s="35" t="s">
        <v>389</v>
      </c>
      <c r="C12" s="269" t="str">
        <f>IF(C11=0,"",IF(C9="","ERROR",C11/C9))</f>
        <v/>
      </c>
      <c r="D12" s="269" t="str">
        <f>IF(D11=0,"",IF(D9="","ERROR",D11/D9))</f>
        <v/>
      </c>
      <c r="E12" s="269" t="str">
        <f>IF(E11=0,"",IF(E9="","ERROR",E11/E9))</f>
        <v/>
      </c>
      <c r="F12" s="269" t="str">
        <f>IF(F11=0,"",IF(F9="","ERROR",F11/F9))</f>
        <v/>
      </c>
      <c r="G12" s="216"/>
    </row>
    <row r="13" spans="1:9">
      <c r="A13" s="30"/>
      <c r="B13" s="55"/>
      <c r="C13" s="56"/>
      <c r="D13" s="55"/>
      <c r="E13" s="55"/>
    </row>
    <row r="14" spans="1:9" ht="15.6">
      <c r="A14" s="30"/>
      <c r="B14" s="439" t="s">
        <v>325</v>
      </c>
      <c r="C14" s="439"/>
      <c r="D14" s="439"/>
      <c r="E14" s="439"/>
      <c r="F14" s="439"/>
      <c r="G14" s="439"/>
    </row>
    <row r="15" spans="1:9" s="138" customFormat="1" ht="15">
      <c r="B15" s="208"/>
      <c r="C15" s="436" t="s">
        <v>385</v>
      </c>
      <c r="D15" s="437"/>
      <c r="E15" s="437"/>
      <c r="F15" s="438"/>
      <c r="G15" s="209"/>
      <c r="H15" s="210"/>
      <c r="I15" s="210"/>
    </row>
    <row r="16" spans="1:9" s="216" customFormat="1" ht="60">
      <c r="A16" s="211">
        <v>5</v>
      </c>
      <c r="B16" s="212"/>
      <c r="C16" s="213" t="s">
        <v>386</v>
      </c>
      <c r="D16" s="213" t="s">
        <v>387</v>
      </c>
      <c r="E16" s="213" t="s">
        <v>388</v>
      </c>
      <c r="F16" s="214" t="s">
        <v>392</v>
      </c>
      <c r="G16" s="215" t="s">
        <v>495</v>
      </c>
    </row>
    <row r="17" spans="1:9" s="216" customFormat="1" ht="30">
      <c r="A17" s="211">
        <v>6</v>
      </c>
      <c r="B17" s="229" t="s">
        <v>325</v>
      </c>
      <c r="C17" s="217"/>
      <c r="D17" s="218"/>
      <c r="E17" s="218"/>
      <c r="F17" s="219"/>
      <c r="G17" s="220">
        <f>SUM(C17:F17)</f>
        <v>0</v>
      </c>
    </row>
    <row r="18" spans="1:9" s="222" customFormat="1" ht="15.75" customHeight="1">
      <c r="A18" s="221"/>
      <c r="C18" s="223"/>
      <c r="D18" s="223"/>
      <c r="E18" s="223"/>
      <c r="F18" s="224"/>
      <c r="G18" s="224"/>
    </row>
    <row r="19" spans="1:9" s="216" customFormat="1" ht="15">
      <c r="A19" s="211">
        <v>7</v>
      </c>
      <c r="B19" s="225" t="s">
        <v>390</v>
      </c>
      <c r="C19" s="226">
        <f>C9-C17</f>
        <v>0</v>
      </c>
      <c r="D19" s="226">
        <f>D9-D17</f>
        <v>0</v>
      </c>
      <c r="E19" s="226">
        <f>E9-E17</f>
        <v>0</v>
      </c>
      <c r="F19" s="226">
        <f>F9-F17</f>
        <v>0</v>
      </c>
      <c r="G19" s="227"/>
    </row>
    <row r="20" spans="1:9">
      <c r="B20" s="258"/>
      <c r="E20" s="15"/>
    </row>
    <row r="21" spans="1:9" ht="15.6">
      <c r="B21" s="258" t="s">
        <v>502</v>
      </c>
      <c r="C21" s="15"/>
      <c r="D21"/>
      <c r="E21" s="30" t="s">
        <v>292</v>
      </c>
      <c r="F21" s="48" t="s">
        <v>391</v>
      </c>
      <c r="G21" s="46"/>
      <c r="H21" s="46"/>
      <c r="I21" s="46"/>
    </row>
    <row r="22" spans="1:9" ht="15">
      <c r="A22" s="100">
        <v>8</v>
      </c>
      <c r="B22" s="440"/>
      <c r="C22" s="441"/>
      <c r="D22" s="442"/>
      <c r="E22" s="30">
        <v>1</v>
      </c>
      <c r="F22" s="285" t="s">
        <v>293</v>
      </c>
      <c r="G22" s="270"/>
    </row>
    <row r="23" spans="1:9" ht="13.8">
      <c r="B23" s="443"/>
      <c r="C23" s="444"/>
      <c r="D23" s="445"/>
      <c r="E23" s="30"/>
      <c r="F23" s="286"/>
      <c r="G23" s="271"/>
    </row>
    <row r="24" spans="1:9" ht="13.8">
      <c r="B24" s="443"/>
      <c r="C24" s="444"/>
      <c r="D24" s="445"/>
      <c r="E24" s="30">
        <v>2</v>
      </c>
      <c r="F24" s="258" t="s">
        <v>651</v>
      </c>
      <c r="G24" s="270"/>
    </row>
    <row r="25" spans="1:9" ht="13.8">
      <c r="B25" s="443"/>
      <c r="C25" s="444"/>
      <c r="D25" s="445"/>
      <c r="E25" s="30"/>
      <c r="F25" s="287"/>
      <c r="G25" s="272"/>
    </row>
    <row r="26" spans="1:9" ht="13.8">
      <c r="B26" s="443"/>
      <c r="C26" s="444"/>
      <c r="D26" s="445"/>
      <c r="E26" s="30">
        <v>3</v>
      </c>
      <c r="F26" s="285" t="s">
        <v>294</v>
      </c>
      <c r="G26" s="273">
        <f>$B$2-$A$2+1</f>
        <v>1</v>
      </c>
    </row>
    <row r="27" spans="1:9" ht="13.8">
      <c r="B27" s="443"/>
      <c r="C27" s="444"/>
      <c r="D27" s="445"/>
      <c r="E27" s="30"/>
      <c r="F27" s="44"/>
      <c r="G27" s="271"/>
    </row>
    <row r="28" spans="1:9" ht="13.8">
      <c r="B28" s="443"/>
      <c r="C28" s="444"/>
      <c r="D28" s="445"/>
      <c r="E28" s="228">
        <v>4</v>
      </c>
      <c r="F28" s="285" t="s">
        <v>463</v>
      </c>
      <c r="G28" s="274">
        <f>+G22*G26</f>
        <v>0</v>
      </c>
    </row>
    <row r="29" spans="1:9" ht="13.8">
      <c r="B29" s="443"/>
      <c r="C29" s="444"/>
      <c r="D29" s="445"/>
      <c r="E29" s="228"/>
      <c r="F29" s="286"/>
      <c r="G29" s="272"/>
    </row>
    <row r="30" spans="1:9" ht="13.8">
      <c r="B30" s="443"/>
      <c r="C30" s="444"/>
      <c r="D30" s="445"/>
      <c r="E30" s="228">
        <v>5</v>
      </c>
      <c r="F30" s="246" t="s">
        <v>465</v>
      </c>
      <c r="G30" s="275" t="str">
        <f>IF(ISERROR(G9/G28),"",G9/G28)</f>
        <v/>
      </c>
    </row>
    <row r="31" spans="1:9" ht="13.8">
      <c r="B31" s="443"/>
      <c r="C31" s="444"/>
      <c r="D31" s="445"/>
      <c r="E31" s="228"/>
      <c r="F31" s="288"/>
      <c r="G31" s="276"/>
    </row>
    <row r="32" spans="1:9" ht="13.8">
      <c r="B32" s="443"/>
      <c r="C32" s="444"/>
      <c r="D32" s="445"/>
      <c r="E32" s="228">
        <v>6</v>
      </c>
      <c r="F32" s="285" t="s">
        <v>466</v>
      </c>
      <c r="G32" s="275" t="str">
        <f>IF(ISERROR((C9+D9)/G28),"",(C9+D9)/G28)</f>
        <v/>
      </c>
    </row>
    <row r="33" spans="2:8" ht="12.75" customHeight="1">
      <c r="B33" s="443"/>
      <c r="C33" s="444"/>
      <c r="D33" s="445"/>
      <c r="F33" s="44"/>
      <c r="G33" s="277"/>
    </row>
    <row r="34" spans="2:8" ht="12.75" customHeight="1">
      <c r="B34" s="443"/>
      <c r="C34" s="444"/>
      <c r="D34" s="445"/>
      <c r="E34" s="228">
        <v>7</v>
      </c>
      <c r="F34" s="246" t="s">
        <v>295</v>
      </c>
      <c r="G34" s="278" t="str">
        <f>IF(ISERROR(G32/G30),"",G32/G30)</f>
        <v/>
      </c>
      <c r="H34" s="46"/>
    </row>
    <row r="35" spans="2:8" ht="12.75" customHeight="1">
      <c r="B35" s="446"/>
      <c r="C35" s="447"/>
      <c r="D35" s="448"/>
      <c r="F35" s="44" t="s">
        <v>467</v>
      </c>
    </row>
    <row r="36" spans="2:8">
      <c r="B36" s="60"/>
      <c r="C36" s="60"/>
      <c r="D36" s="60"/>
    </row>
    <row r="37" spans="2:8">
      <c r="B37" s="60"/>
      <c r="C37" s="60"/>
      <c r="D37" s="60"/>
    </row>
    <row r="38" spans="2:8">
      <c r="B38" s="60"/>
      <c r="C38" s="60"/>
      <c r="D38" s="60"/>
    </row>
    <row r="39" spans="2:8">
      <c r="B39" s="60"/>
      <c r="C39" s="60"/>
      <c r="D39" s="60"/>
    </row>
    <row r="40" spans="2:8">
      <c r="B40" s="60"/>
      <c r="C40" s="60"/>
      <c r="D40" s="60"/>
    </row>
    <row r="41" spans="2:8">
      <c r="B41" s="60"/>
      <c r="C41" s="60"/>
      <c r="D41" s="60"/>
    </row>
    <row r="42" spans="2:8">
      <c r="B42" s="60"/>
      <c r="C42" s="60"/>
      <c r="D42" s="60"/>
    </row>
    <row r="43" spans="2:8">
      <c r="B43" s="60"/>
      <c r="C43" s="60"/>
      <c r="D43" s="60"/>
    </row>
    <row r="44" spans="2:8">
      <c r="B44" s="60"/>
      <c r="C44" s="60"/>
      <c r="D44" s="60"/>
      <c r="E44" s="46"/>
    </row>
    <row r="45" spans="2:8">
      <c r="B45" s="60"/>
      <c r="C45" s="60"/>
      <c r="D45" s="60"/>
    </row>
    <row r="46" spans="2:8">
      <c r="B46" s="60"/>
      <c r="C46" s="60"/>
      <c r="D46" s="60"/>
    </row>
    <row r="47" spans="2:8">
      <c r="B47" s="60"/>
      <c r="C47" s="60"/>
      <c r="D47" s="60"/>
    </row>
    <row r="48" spans="2:8">
      <c r="B48" s="60"/>
      <c r="C48" s="60"/>
      <c r="D48" s="60"/>
    </row>
    <row r="49" spans="2:4">
      <c r="B49" s="60"/>
      <c r="C49" s="60"/>
      <c r="D49" s="60"/>
    </row>
    <row r="50" spans="2:4">
      <c r="B50" s="60"/>
      <c r="C50" s="60"/>
      <c r="D50" s="60"/>
    </row>
    <row r="51" spans="2:4">
      <c r="B51" s="60"/>
      <c r="C51" s="60"/>
      <c r="D51" s="60"/>
    </row>
    <row r="52" spans="2:4">
      <c r="B52" s="60"/>
      <c r="C52" s="60"/>
      <c r="D52" s="60"/>
    </row>
  </sheetData>
  <sheetProtection algorithmName="SHA-512" hashValue="hae+b24aSuuLHdaNXXQp61k1XMXR/xT22hC82rEp83yAepSsh2pUNg5WMrxKQNDD7jen3Ikdf+qG+1+dn4Oo0g==" saltValue="Dv5d2tiGf/MLptAseAOfPg==" spinCount="100000" sheet="1" objects="1" scenarios="1"/>
  <mergeCells count="5">
    <mergeCell ref="B5:G5"/>
    <mergeCell ref="C7:F7"/>
    <mergeCell ref="C15:F15"/>
    <mergeCell ref="B14:G14"/>
    <mergeCell ref="B22:D35"/>
  </mergeCells>
  <phoneticPr fontId="18" type="noConversion"/>
  <conditionalFormatting sqref="C12:F12">
    <cfRule type="cellIs" dxfId="7" priority="1" stopIfTrue="1" operator="equal">
      <formula>""</formula>
    </cfRule>
    <cfRule type="cellIs" dxfId="6" priority="5" stopIfTrue="1" operator="equal">
      <formula>"ERROR"</formula>
    </cfRule>
    <cfRule type="cellIs" dxfId="5" priority="6" stopIfTrue="1" operator="lessThan">
      <formula>100</formula>
    </cfRule>
    <cfRule type="cellIs" dxfId="4" priority="7" stopIfTrue="1" operator="greaterThan">
      <formula>200</formula>
    </cfRule>
  </conditionalFormatting>
  <conditionalFormatting sqref="C19:G19">
    <cfRule type="cellIs" dxfId="3" priority="2" stopIfTrue="1" operator="greaterThan">
      <formula>0</formula>
    </cfRule>
    <cfRule type="cellIs" dxfId="2" priority="3" stopIfTrue="1" operator="lessThan">
      <formula>0</formula>
    </cfRule>
  </conditionalFormatting>
  <conditionalFormatting sqref="D13">
    <cfRule type="expression" dxfId="1" priority="4" stopIfTrue="1">
      <formula>ISERROR(D13)</formula>
    </cfRule>
  </conditionalFormatting>
  <pageMargins left="0.75" right="0.75" top="1" bottom="1" header="0.5" footer="0.5"/>
  <pageSetup scale="54" orientation="landscape" r:id="rId1"/>
  <headerFooter alignWithMargins="0">
    <oddFooter>&amp;L&amp;D
&amp;Z&amp;F</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73"/>
  <sheetViews>
    <sheetView showGridLines="0" zoomScaleNormal="100" workbookViewId="0"/>
  </sheetViews>
  <sheetFormatPr defaultColWidth="10" defaultRowHeight="13.2"/>
  <cols>
    <col min="1" max="1" width="13.44140625" style="78" customWidth="1"/>
    <col min="2" max="2" width="9.33203125" style="77" customWidth="1"/>
    <col min="3" max="3" width="95" style="78" customWidth="1"/>
    <col min="4" max="4" width="27.6640625" style="78" customWidth="1"/>
    <col min="5" max="5" width="14.5546875" style="78" customWidth="1"/>
    <col min="6" max="6" width="14.6640625" style="78" customWidth="1"/>
    <col min="7" max="7" width="16.33203125" style="78" customWidth="1"/>
    <col min="8" max="8" width="15.44140625" style="78" customWidth="1"/>
    <col min="9" max="9" width="14.44140625" style="78" customWidth="1"/>
    <col min="10" max="10" width="15.88671875" style="181" customWidth="1"/>
    <col min="11" max="11" width="13.5546875" style="181" customWidth="1"/>
    <col min="12" max="16384" width="10" style="78"/>
  </cols>
  <sheetData>
    <row r="1" spans="1:11" ht="22.8">
      <c r="C1" s="204" t="s">
        <v>649</v>
      </c>
    </row>
    <row r="2" spans="1:11" ht="22.95" customHeight="1">
      <c r="C2" s="357" t="s">
        <v>650</v>
      </c>
      <c r="D2" s="17">
        <f>'Sch A pg 2'!A1</f>
        <v>0</v>
      </c>
      <c r="E2" s="80"/>
      <c r="F2" s="80"/>
      <c r="I2" s="79" t="str">
        <f>index!$A$1</f>
        <v>Schedules revised 7/30/2025</v>
      </c>
    </row>
    <row r="3" spans="1:11">
      <c r="B3" s="81"/>
      <c r="C3" s="77" t="s">
        <v>296</v>
      </c>
      <c r="D3" s="82">
        <f>'Sch A pg 1'!C39</f>
        <v>0</v>
      </c>
      <c r="E3" s="80"/>
      <c r="F3" s="83"/>
    </row>
    <row r="4" spans="1:11">
      <c r="B4" s="81"/>
      <c r="C4" s="77" t="s">
        <v>297</v>
      </c>
      <c r="D4" s="85">
        <f>'Sch A pg 1'!G39</f>
        <v>0</v>
      </c>
      <c r="E4" s="80"/>
      <c r="F4" s="86"/>
      <c r="H4" s="87"/>
    </row>
    <row r="5" spans="1:11" ht="12.75" customHeight="1">
      <c r="C5" s="84"/>
    </row>
    <row r="6" spans="1:11">
      <c r="B6" s="81"/>
      <c r="D6" s="88" t="s">
        <v>298</v>
      </c>
      <c r="E6" s="89" t="s">
        <v>288</v>
      </c>
      <c r="F6" s="86" t="s">
        <v>289</v>
      </c>
      <c r="G6" s="90" t="s">
        <v>299</v>
      </c>
      <c r="H6" s="89" t="s">
        <v>300</v>
      </c>
      <c r="I6" s="86" t="s">
        <v>301</v>
      </c>
      <c r="J6" s="243">
        <v>7</v>
      </c>
      <c r="K6" s="243">
        <v>8</v>
      </c>
    </row>
    <row r="7" spans="1:11" s="62" customFormat="1" ht="33" customHeight="1">
      <c r="A7" s="330" t="s">
        <v>546</v>
      </c>
      <c r="B7" s="331" t="s">
        <v>545</v>
      </c>
      <c r="C7" s="332" t="s">
        <v>544</v>
      </c>
      <c r="D7" s="321" t="s">
        <v>302</v>
      </c>
      <c r="E7" s="322" t="s">
        <v>533</v>
      </c>
      <c r="F7" s="322" t="s">
        <v>534</v>
      </c>
      <c r="G7" s="322" t="s">
        <v>535</v>
      </c>
      <c r="H7" s="322" t="s">
        <v>536</v>
      </c>
      <c r="I7" s="323" t="s">
        <v>537</v>
      </c>
      <c r="J7" s="324" t="s">
        <v>418</v>
      </c>
      <c r="K7" s="324" t="s">
        <v>419</v>
      </c>
    </row>
    <row r="8" spans="1:11" s="62" customFormat="1" ht="13.8">
      <c r="A8" s="333" t="s">
        <v>547</v>
      </c>
      <c r="B8" s="334" t="s">
        <v>538</v>
      </c>
      <c r="C8" s="358" t="s">
        <v>619</v>
      </c>
      <c r="D8" s="325">
        <f>'Sch B'!D10</f>
        <v>0</v>
      </c>
      <c r="E8" s="325">
        <f>'Sch B'!E10</f>
        <v>0</v>
      </c>
      <c r="F8" s="325">
        <f>'Sch B'!F10</f>
        <v>0</v>
      </c>
      <c r="G8" s="325"/>
      <c r="H8" s="325">
        <f>IF(ISERROR(F8+G8)," ",(F8+G8))</f>
        <v>0</v>
      </c>
      <c r="I8" s="325" t="str">
        <f t="shared" ref="I8:I13" si="0">IF(ISERROR(H8/$H$13),"",(H8/$H$13))</f>
        <v/>
      </c>
      <c r="J8" s="183"/>
      <c r="K8" s="183"/>
    </row>
    <row r="9" spans="1:11" s="62" customFormat="1" ht="13.8">
      <c r="A9" s="333" t="s">
        <v>547</v>
      </c>
      <c r="B9" s="334" t="s">
        <v>539</v>
      </c>
      <c r="C9" s="358" t="s">
        <v>554</v>
      </c>
      <c r="D9" s="325">
        <f>'Sch B'!D15</f>
        <v>0</v>
      </c>
      <c r="E9" s="325">
        <f>'Sch B'!E15</f>
        <v>0</v>
      </c>
      <c r="F9" s="325">
        <f>'Sch B'!F15</f>
        <v>0</v>
      </c>
      <c r="G9" s="325"/>
      <c r="H9" s="325">
        <f>IF(ISERROR(F9+G9),"",(F9+G9))</f>
        <v>0</v>
      </c>
      <c r="I9" s="325" t="str">
        <f t="shared" si="0"/>
        <v/>
      </c>
      <c r="J9" s="183"/>
      <c r="K9" s="183"/>
    </row>
    <row r="10" spans="1:11" s="62" customFormat="1" ht="13.8">
      <c r="A10" s="333" t="s">
        <v>547</v>
      </c>
      <c r="B10" s="334" t="s">
        <v>540</v>
      </c>
      <c r="C10" s="358" t="s">
        <v>555</v>
      </c>
      <c r="D10" s="325">
        <f>'Sch B'!D20</f>
        <v>0</v>
      </c>
      <c r="E10" s="325">
        <f>'Sch B'!E20</f>
        <v>0</v>
      </c>
      <c r="F10" s="325">
        <f>'Sch B'!F20</f>
        <v>0</v>
      </c>
      <c r="G10" s="325"/>
      <c r="H10" s="325">
        <f>IF(ISERROR(F10+G10),"",(F10+G10))</f>
        <v>0</v>
      </c>
      <c r="I10" s="325" t="str">
        <f t="shared" si="0"/>
        <v/>
      </c>
      <c r="J10" s="183"/>
      <c r="K10" s="183"/>
    </row>
    <row r="11" spans="1:11" s="62" customFormat="1" ht="13.8">
      <c r="A11" s="333" t="s">
        <v>547</v>
      </c>
      <c r="B11" s="334" t="s">
        <v>541</v>
      </c>
      <c r="C11" s="358" t="s">
        <v>556</v>
      </c>
      <c r="D11" s="325">
        <f>'Sch B'!D25</f>
        <v>0</v>
      </c>
      <c r="E11" s="325">
        <f>'Sch B'!E25</f>
        <v>0</v>
      </c>
      <c r="F11" s="325">
        <f>'Sch B'!F25</f>
        <v>0</v>
      </c>
      <c r="G11" s="325"/>
      <c r="H11" s="325">
        <f>IF(ISERROR(F11+G11),"",(F11+G11))</f>
        <v>0</v>
      </c>
      <c r="I11" s="325" t="str">
        <f t="shared" si="0"/>
        <v/>
      </c>
      <c r="J11" s="183"/>
      <c r="K11" s="183"/>
    </row>
    <row r="12" spans="1:11" s="62" customFormat="1" ht="13.8">
      <c r="A12" s="333" t="s">
        <v>547</v>
      </c>
      <c r="B12" s="334" t="s">
        <v>542</v>
      </c>
      <c r="C12" s="359" t="s">
        <v>557</v>
      </c>
      <c r="D12" s="325">
        <f>'Sch B'!D40</f>
        <v>0</v>
      </c>
      <c r="E12" s="325">
        <f>'Sch B'!E40</f>
        <v>0</v>
      </c>
      <c r="F12" s="325">
        <f>'Sch B'!F40</f>
        <v>0</v>
      </c>
      <c r="G12" s="325"/>
      <c r="H12" s="325">
        <f>IF(ISERROR(F12+G12),"",(F12+G12))</f>
        <v>0</v>
      </c>
      <c r="I12" s="325" t="str">
        <f t="shared" si="0"/>
        <v/>
      </c>
      <c r="J12" s="183"/>
      <c r="K12" s="183"/>
    </row>
    <row r="13" spans="1:11" s="62" customFormat="1" ht="13.8">
      <c r="A13" s="336" t="s">
        <v>547</v>
      </c>
      <c r="B13" s="337" t="s">
        <v>543</v>
      </c>
      <c r="C13" s="360" t="s">
        <v>561</v>
      </c>
      <c r="D13" s="326">
        <f>SUM(D8:D12)</f>
        <v>0</v>
      </c>
      <c r="E13" s="326">
        <f>SUM(E8:E12)</f>
        <v>0</v>
      </c>
      <c r="F13" s="326">
        <f>SUM(F8:F12)</f>
        <v>0</v>
      </c>
      <c r="G13" s="326">
        <f>SUM(G8:G12)</f>
        <v>0</v>
      </c>
      <c r="H13" s="326">
        <f>IF(ISERROR(F13+G13),"",(F13+G13))</f>
        <v>0</v>
      </c>
      <c r="I13" s="326" t="str">
        <f t="shared" si="0"/>
        <v/>
      </c>
      <c r="J13" s="183"/>
      <c r="K13" s="183"/>
    </row>
    <row r="14" spans="1:11" s="62" customFormat="1" ht="13.8">
      <c r="A14" s="333" t="s">
        <v>303</v>
      </c>
      <c r="B14" s="334" t="s">
        <v>132</v>
      </c>
      <c r="C14" s="358" t="s">
        <v>304</v>
      </c>
      <c r="D14" s="325">
        <f>'Sch C'!D10</f>
        <v>0</v>
      </c>
      <c r="E14" s="325">
        <f>'Sch C'!E10</f>
        <v>0</v>
      </c>
      <c r="F14" s="325">
        <f>'Sch C'!F10</f>
        <v>0</v>
      </c>
      <c r="G14" s="325"/>
      <c r="H14" s="325">
        <f t="shared" ref="H14:H50" si="1">IF(ISERROR(F14+G14),"",(F14+G14))</f>
        <v>0</v>
      </c>
      <c r="I14" s="325" t="str">
        <f t="shared" ref="I14:I45" si="2">IF(ISERROR(H14/$H$156),"",(H14/$H$156))</f>
        <v/>
      </c>
      <c r="J14" s="241">
        <f>'Sch C'!G10</f>
        <v>0</v>
      </c>
      <c r="K14" s="241">
        <f>'Sch C'!H10</f>
        <v>0</v>
      </c>
    </row>
    <row r="15" spans="1:11" s="62" customFormat="1" ht="13.8">
      <c r="A15" s="333" t="s">
        <v>303</v>
      </c>
      <c r="B15" s="334" t="s">
        <v>135</v>
      </c>
      <c r="C15" s="358" t="s">
        <v>305</v>
      </c>
      <c r="D15" s="325">
        <f>'Sch C'!D11</f>
        <v>0</v>
      </c>
      <c r="E15" s="325">
        <f>'Sch C'!E11</f>
        <v>0</v>
      </c>
      <c r="F15" s="325">
        <f>'Sch C'!F11</f>
        <v>0</v>
      </c>
      <c r="G15" s="325"/>
      <c r="H15" s="325">
        <f t="shared" si="1"/>
        <v>0</v>
      </c>
      <c r="I15" s="325" t="str">
        <f t="shared" si="2"/>
        <v/>
      </c>
      <c r="J15" s="241">
        <f>'Sch C'!G11</f>
        <v>0</v>
      </c>
      <c r="K15" s="241">
        <f>'Sch C'!H11</f>
        <v>0</v>
      </c>
    </row>
    <row r="16" spans="1:11" s="62" customFormat="1" ht="13.8">
      <c r="A16" s="333" t="s">
        <v>303</v>
      </c>
      <c r="B16" s="334" t="s">
        <v>137</v>
      </c>
      <c r="C16" s="358" t="s">
        <v>306</v>
      </c>
      <c r="D16" s="325">
        <f>'Sch C'!D12</f>
        <v>0</v>
      </c>
      <c r="E16" s="325">
        <f>'Sch C'!E12</f>
        <v>0</v>
      </c>
      <c r="F16" s="325">
        <f>'Sch C'!F12</f>
        <v>0</v>
      </c>
      <c r="G16" s="325"/>
      <c r="H16" s="325">
        <f t="shared" si="1"/>
        <v>0</v>
      </c>
      <c r="I16" s="325" t="str">
        <f t="shared" si="2"/>
        <v/>
      </c>
      <c r="J16" s="241">
        <f>'Sch C'!G12</f>
        <v>0</v>
      </c>
      <c r="K16" s="241">
        <f>'Sch C'!H12</f>
        <v>0</v>
      </c>
    </row>
    <row r="17" spans="1:11" s="62" customFormat="1" ht="13.8">
      <c r="A17" s="333" t="s">
        <v>303</v>
      </c>
      <c r="B17" s="334" t="s">
        <v>139</v>
      </c>
      <c r="C17" s="358" t="s">
        <v>248</v>
      </c>
      <c r="D17" s="325">
        <f>'Sch C'!D13</f>
        <v>0</v>
      </c>
      <c r="E17" s="325">
        <f>'Sch C'!E13</f>
        <v>0</v>
      </c>
      <c r="F17" s="325">
        <f>'Sch C'!F13</f>
        <v>0</v>
      </c>
      <c r="G17" s="325"/>
      <c r="H17" s="325">
        <f t="shared" si="1"/>
        <v>0</v>
      </c>
      <c r="I17" s="325" t="str">
        <f t="shared" si="2"/>
        <v/>
      </c>
      <c r="J17" s="183"/>
      <c r="K17" s="183"/>
    </row>
    <row r="18" spans="1:11" s="62" customFormat="1" ht="13.8">
      <c r="A18" s="333" t="s">
        <v>303</v>
      </c>
      <c r="B18" s="334" t="s">
        <v>141</v>
      </c>
      <c r="C18" s="358" t="s">
        <v>142</v>
      </c>
      <c r="D18" s="325">
        <f>'Sch C'!D14</f>
        <v>0</v>
      </c>
      <c r="E18" s="325">
        <f>'Sch C'!E14</f>
        <v>0</v>
      </c>
      <c r="F18" s="325">
        <f>'Sch C'!F14</f>
        <v>0</v>
      </c>
      <c r="G18" s="325"/>
      <c r="H18" s="325">
        <f t="shared" si="1"/>
        <v>0</v>
      </c>
      <c r="I18" s="325" t="str">
        <f t="shared" si="2"/>
        <v/>
      </c>
      <c r="J18" s="183"/>
      <c r="K18" s="183"/>
    </row>
    <row r="19" spans="1:11" s="62" customFormat="1" ht="13.8">
      <c r="A19" s="333" t="s">
        <v>303</v>
      </c>
      <c r="B19" s="334" t="s">
        <v>143</v>
      </c>
      <c r="C19" s="358" t="s">
        <v>144</v>
      </c>
      <c r="D19" s="325">
        <f>'Sch C'!D15</f>
        <v>0</v>
      </c>
      <c r="E19" s="325">
        <f>'Sch C'!E15</f>
        <v>0</v>
      </c>
      <c r="F19" s="325">
        <f>'Sch C'!F15</f>
        <v>0</v>
      </c>
      <c r="G19" s="325"/>
      <c r="H19" s="325">
        <f t="shared" si="1"/>
        <v>0</v>
      </c>
      <c r="I19" s="325" t="str">
        <f t="shared" si="2"/>
        <v/>
      </c>
      <c r="J19" s="183"/>
      <c r="K19" s="183"/>
    </row>
    <row r="20" spans="1:11" s="62" customFormat="1" ht="13.8">
      <c r="A20" s="333" t="s">
        <v>303</v>
      </c>
      <c r="B20" s="334" t="s">
        <v>145</v>
      </c>
      <c r="C20" s="358" t="s">
        <v>657</v>
      </c>
      <c r="D20" s="325">
        <f>'Sch C'!D16</f>
        <v>0</v>
      </c>
      <c r="E20" s="325">
        <f>'Sch C'!E16</f>
        <v>0</v>
      </c>
      <c r="F20" s="325">
        <f>'Sch C'!F16</f>
        <v>0</v>
      </c>
      <c r="G20" s="325"/>
      <c r="H20" s="325">
        <f t="shared" si="1"/>
        <v>0</v>
      </c>
      <c r="I20" s="325" t="str">
        <f t="shared" si="2"/>
        <v/>
      </c>
      <c r="J20" s="183"/>
      <c r="K20" s="183"/>
    </row>
    <row r="21" spans="1:11" s="62" customFormat="1" ht="13.8">
      <c r="A21" s="333" t="s">
        <v>303</v>
      </c>
      <c r="B21" s="334" t="s">
        <v>147</v>
      </c>
      <c r="C21" s="358" t="s">
        <v>148</v>
      </c>
      <c r="D21" s="325">
        <f>'Sch C'!D17</f>
        <v>0</v>
      </c>
      <c r="E21" s="325">
        <f>'Sch C'!E17</f>
        <v>0</v>
      </c>
      <c r="F21" s="325">
        <f>'Sch C'!F17</f>
        <v>0</v>
      </c>
      <c r="G21" s="325"/>
      <c r="H21" s="325">
        <f t="shared" si="1"/>
        <v>0</v>
      </c>
      <c r="I21" s="325" t="str">
        <f t="shared" si="2"/>
        <v/>
      </c>
      <c r="J21" s="183"/>
      <c r="K21" s="183"/>
    </row>
    <row r="22" spans="1:11" s="62" customFormat="1" ht="13.8">
      <c r="A22" s="333" t="s">
        <v>303</v>
      </c>
      <c r="B22" s="334" t="s">
        <v>149</v>
      </c>
      <c r="C22" s="358" t="s">
        <v>87</v>
      </c>
      <c r="D22" s="325">
        <f>'Sch C'!D18</f>
        <v>0</v>
      </c>
      <c r="E22" s="325">
        <f>'Sch C'!E18</f>
        <v>0</v>
      </c>
      <c r="F22" s="325">
        <f>'Sch C'!F18</f>
        <v>0</v>
      </c>
      <c r="G22" s="325"/>
      <c r="H22" s="325">
        <f t="shared" si="1"/>
        <v>0</v>
      </c>
      <c r="I22" s="325" t="str">
        <f t="shared" si="2"/>
        <v/>
      </c>
      <c r="J22" s="183"/>
      <c r="K22" s="183"/>
    </row>
    <row r="23" spans="1:11" s="62" customFormat="1" ht="13.8">
      <c r="A23" s="333" t="s">
        <v>303</v>
      </c>
      <c r="B23" s="334" t="s">
        <v>150</v>
      </c>
      <c r="C23" s="358" t="s">
        <v>618</v>
      </c>
      <c r="D23" s="325">
        <f>'Sch C'!D19</f>
        <v>0</v>
      </c>
      <c r="E23" s="325">
        <f>'Sch C'!E19</f>
        <v>0</v>
      </c>
      <c r="F23" s="325">
        <f>'Sch C'!F19</f>
        <v>0</v>
      </c>
      <c r="G23" s="325"/>
      <c r="H23" s="325">
        <f t="shared" si="1"/>
        <v>0</v>
      </c>
      <c r="I23" s="325" t="str">
        <f t="shared" si="2"/>
        <v/>
      </c>
      <c r="J23" s="183"/>
      <c r="K23" s="183"/>
    </row>
    <row r="24" spans="1:11" s="62" customFormat="1" ht="13.8">
      <c r="A24" s="333" t="s">
        <v>303</v>
      </c>
      <c r="B24" s="334" t="s">
        <v>152</v>
      </c>
      <c r="C24" s="358" t="s">
        <v>617</v>
      </c>
      <c r="D24" s="325">
        <f>'Sch C'!D20</f>
        <v>0</v>
      </c>
      <c r="E24" s="325">
        <f>'Sch C'!E20</f>
        <v>0</v>
      </c>
      <c r="F24" s="325">
        <f>'Sch C'!F20</f>
        <v>0</v>
      </c>
      <c r="G24" s="325"/>
      <c r="H24" s="325">
        <f t="shared" si="1"/>
        <v>0</v>
      </c>
      <c r="I24" s="325" t="str">
        <f t="shared" si="2"/>
        <v/>
      </c>
      <c r="J24" s="183"/>
      <c r="K24" s="183"/>
    </row>
    <row r="25" spans="1:11" s="62" customFormat="1" ht="13.8">
      <c r="A25" s="333" t="s">
        <v>303</v>
      </c>
      <c r="B25" s="334" t="s">
        <v>153</v>
      </c>
      <c r="C25" s="358" t="s">
        <v>154</v>
      </c>
      <c r="D25" s="325">
        <f>'Sch C'!D21</f>
        <v>0</v>
      </c>
      <c r="E25" s="325">
        <f>'Sch C'!E21</f>
        <v>0</v>
      </c>
      <c r="F25" s="325">
        <f>'Sch C'!F21</f>
        <v>0</v>
      </c>
      <c r="G25" s="325"/>
      <c r="H25" s="325">
        <f t="shared" si="1"/>
        <v>0</v>
      </c>
      <c r="I25" s="325" t="str">
        <f t="shared" si="2"/>
        <v/>
      </c>
      <c r="J25" s="183"/>
      <c r="K25" s="183"/>
    </row>
    <row r="26" spans="1:11" s="62" customFormat="1" ht="13.8">
      <c r="A26" s="333" t="s">
        <v>303</v>
      </c>
      <c r="B26" s="334" t="s">
        <v>155</v>
      </c>
      <c r="C26" s="358" t="s">
        <v>156</v>
      </c>
      <c r="D26" s="325">
        <f>'Sch C'!D22</f>
        <v>0</v>
      </c>
      <c r="E26" s="325">
        <f>'Sch C'!E22</f>
        <v>0</v>
      </c>
      <c r="F26" s="325">
        <f>'Sch C'!F22</f>
        <v>0</v>
      </c>
      <c r="G26" s="325"/>
      <c r="H26" s="325">
        <f t="shared" si="1"/>
        <v>0</v>
      </c>
      <c r="I26" s="325" t="str">
        <f t="shared" si="2"/>
        <v/>
      </c>
      <c r="J26" s="183"/>
      <c r="K26" s="183"/>
    </row>
    <row r="27" spans="1:11" s="62" customFormat="1" ht="13.8">
      <c r="A27" s="333" t="s">
        <v>303</v>
      </c>
      <c r="B27" s="334" t="s">
        <v>157</v>
      </c>
      <c r="C27" s="358" t="s">
        <v>616</v>
      </c>
      <c r="D27" s="325">
        <f>'Sch C'!D23</f>
        <v>0</v>
      </c>
      <c r="E27" s="325">
        <f>'Sch C'!E23</f>
        <v>0</v>
      </c>
      <c r="F27" s="325">
        <f>'Sch C'!F23</f>
        <v>0</v>
      </c>
      <c r="G27" s="325"/>
      <c r="H27" s="325">
        <f t="shared" si="1"/>
        <v>0</v>
      </c>
      <c r="I27" s="325" t="str">
        <f t="shared" si="2"/>
        <v/>
      </c>
      <c r="J27" s="183"/>
      <c r="K27" s="183"/>
    </row>
    <row r="28" spans="1:11" s="62" customFormat="1" ht="13.8">
      <c r="A28" s="333" t="s">
        <v>303</v>
      </c>
      <c r="B28" s="334" t="s">
        <v>159</v>
      </c>
      <c r="C28" s="358" t="s">
        <v>160</v>
      </c>
      <c r="D28" s="325">
        <f>'Sch C'!D24</f>
        <v>0</v>
      </c>
      <c r="E28" s="325">
        <f>'Sch C'!E24</f>
        <v>0</v>
      </c>
      <c r="F28" s="325">
        <f>'Sch C'!F24</f>
        <v>0</v>
      </c>
      <c r="G28" s="325"/>
      <c r="H28" s="325">
        <f t="shared" si="1"/>
        <v>0</v>
      </c>
      <c r="I28" s="325" t="str">
        <f t="shared" si="2"/>
        <v/>
      </c>
      <c r="J28" s="183"/>
      <c r="K28" s="183"/>
    </row>
    <row r="29" spans="1:11" s="62" customFormat="1" ht="13.8">
      <c r="A29" s="333" t="s">
        <v>303</v>
      </c>
      <c r="B29" s="334" t="s">
        <v>161</v>
      </c>
      <c r="C29" s="358" t="s">
        <v>615</v>
      </c>
      <c r="D29" s="325">
        <f>'Sch C'!D25</f>
        <v>0</v>
      </c>
      <c r="E29" s="325">
        <f>'Sch C'!E25</f>
        <v>0</v>
      </c>
      <c r="F29" s="325">
        <f>'Sch C'!F25</f>
        <v>0</v>
      </c>
      <c r="G29" s="325"/>
      <c r="H29" s="325">
        <f t="shared" si="1"/>
        <v>0</v>
      </c>
      <c r="I29" s="325" t="str">
        <f t="shared" si="2"/>
        <v/>
      </c>
      <c r="J29" s="183"/>
      <c r="K29" s="183"/>
    </row>
    <row r="30" spans="1:11" s="62" customFormat="1" ht="13.8">
      <c r="A30" s="333" t="s">
        <v>303</v>
      </c>
      <c r="B30" s="334" t="s">
        <v>163</v>
      </c>
      <c r="C30" s="358" t="s">
        <v>164</v>
      </c>
      <c r="D30" s="325">
        <f>'Sch C'!D26</f>
        <v>0</v>
      </c>
      <c r="E30" s="325">
        <f>'Sch C'!E26</f>
        <v>0</v>
      </c>
      <c r="F30" s="325">
        <f>'Sch C'!F26</f>
        <v>0</v>
      </c>
      <c r="G30" s="325"/>
      <c r="H30" s="325">
        <f t="shared" si="1"/>
        <v>0</v>
      </c>
      <c r="I30" s="325" t="str">
        <f t="shared" si="2"/>
        <v/>
      </c>
      <c r="J30" s="183"/>
      <c r="K30" s="183"/>
    </row>
    <row r="31" spans="1:11" s="62" customFormat="1" ht="13.8">
      <c r="A31" s="333" t="s">
        <v>303</v>
      </c>
      <c r="B31" s="334" t="s">
        <v>165</v>
      </c>
      <c r="C31" s="358" t="s">
        <v>614</v>
      </c>
      <c r="D31" s="325">
        <f>'Sch C'!D27</f>
        <v>0</v>
      </c>
      <c r="E31" s="325">
        <f>'Sch C'!E27</f>
        <v>0</v>
      </c>
      <c r="F31" s="325">
        <f>'Sch C'!F27</f>
        <v>0</v>
      </c>
      <c r="G31" s="325"/>
      <c r="H31" s="325">
        <f t="shared" si="1"/>
        <v>0</v>
      </c>
      <c r="I31" s="325" t="str">
        <f t="shared" si="2"/>
        <v/>
      </c>
      <c r="J31" s="183"/>
      <c r="K31" s="183"/>
    </row>
    <row r="32" spans="1:11" s="62" customFormat="1" ht="13.8">
      <c r="A32" s="333" t="s">
        <v>303</v>
      </c>
      <c r="B32" s="334" t="s">
        <v>167</v>
      </c>
      <c r="C32" s="358" t="s">
        <v>168</v>
      </c>
      <c r="D32" s="325">
        <f>'Sch C'!D28</f>
        <v>0</v>
      </c>
      <c r="E32" s="325">
        <f>'Sch C'!E28</f>
        <v>0</v>
      </c>
      <c r="F32" s="325">
        <f>'Sch C'!F28</f>
        <v>0</v>
      </c>
      <c r="G32" s="325"/>
      <c r="H32" s="325">
        <f t="shared" si="1"/>
        <v>0</v>
      </c>
      <c r="I32" s="325" t="str">
        <f t="shared" si="2"/>
        <v/>
      </c>
      <c r="J32" s="183"/>
      <c r="K32" s="183"/>
    </row>
    <row r="33" spans="1:11" s="62" customFormat="1" ht="13.8">
      <c r="A33" s="333" t="s">
        <v>303</v>
      </c>
      <c r="B33" s="334" t="s">
        <v>169</v>
      </c>
      <c r="C33" s="358" t="s">
        <v>170</v>
      </c>
      <c r="D33" s="325">
        <f>'Sch C'!D29</f>
        <v>0</v>
      </c>
      <c r="E33" s="325">
        <f>'Sch C'!E29</f>
        <v>0</v>
      </c>
      <c r="F33" s="325">
        <f>'Sch C'!F29</f>
        <v>0</v>
      </c>
      <c r="G33" s="325"/>
      <c r="H33" s="325">
        <f t="shared" si="1"/>
        <v>0</v>
      </c>
      <c r="I33" s="325" t="str">
        <f t="shared" si="2"/>
        <v/>
      </c>
      <c r="J33" s="183"/>
      <c r="K33" s="183"/>
    </row>
    <row r="34" spans="1:11" s="62" customFormat="1" ht="13.8">
      <c r="A34" s="333" t="s">
        <v>303</v>
      </c>
      <c r="B34" s="334" t="s">
        <v>171</v>
      </c>
      <c r="C34" s="358" t="s">
        <v>172</v>
      </c>
      <c r="D34" s="325">
        <f>'Sch C'!D30</f>
        <v>0</v>
      </c>
      <c r="E34" s="325">
        <f>'Sch C'!E30</f>
        <v>0</v>
      </c>
      <c r="F34" s="325">
        <f>'Sch C'!F30</f>
        <v>0</v>
      </c>
      <c r="G34" s="325"/>
      <c r="H34" s="325">
        <f t="shared" si="1"/>
        <v>0</v>
      </c>
      <c r="I34" s="325" t="str">
        <f t="shared" si="2"/>
        <v/>
      </c>
      <c r="J34" s="183"/>
      <c r="K34" s="183"/>
    </row>
    <row r="35" spans="1:11" s="62" customFormat="1" ht="13.8">
      <c r="A35" s="333" t="s">
        <v>303</v>
      </c>
      <c r="B35" s="334" t="s">
        <v>173</v>
      </c>
      <c r="C35" s="358" t="s">
        <v>613</v>
      </c>
      <c r="D35" s="325">
        <f>'Sch C'!D31</f>
        <v>0</v>
      </c>
      <c r="E35" s="325">
        <f>'Sch C'!E31</f>
        <v>0</v>
      </c>
      <c r="F35" s="325">
        <f>'Sch C'!F31</f>
        <v>0</v>
      </c>
      <c r="G35" s="325"/>
      <c r="H35" s="325">
        <f t="shared" si="1"/>
        <v>0</v>
      </c>
      <c r="I35" s="325" t="str">
        <f t="shared" si="2"/>
        <v/>
      </c>
      <c r="J35" s="183"/>
      <c r="K35" s="183"/>
    </row>
    <row r="36" spans="1:11" s="62" customFormat="1" ht="13.8">
      <c r="A36" s="333" t="s">
        <v>303</v>
      </c>
      <c r="B36" s="334" t="s">
        <v>175</v>
      </c>
      <c r="C36" s="358" t="s">
        <v>612</v>
      </c>
      <c r="D36" s="325">
        <f>'Sch C'!D32</f>
        <v>0</v>
      </c>
      <c r="E36" s="325">
        <f>'Sch C'!E32</f>
        <v>0</v>
      </c>
      <c r="F36" s="325">
        <f>'Sch C'!F32</f>
        <v>0</v>
      </c>
      <c r="G36" s="325"/>
      <c r="H36" s="325">
        <f t="shared" si="1"/>
        <v>0</v>
      </c>
      <c r="I36" s="325" t="str">
        <f t="shared" si="2"/>
        <v/>
      </c>
      <c r="J36" s="183"/>
      <c r="K36" s="183"/>
    </row>
    <row r="37" spans="1:11" s="62" customFormat="1" ht="13.8">
      <c r="A37" s="333" t="s">
        <v>303</v>
      </c>
      <c r="B37" s="334" t="s">
        <v>192</v>
      </c>
      <c r="C37" s="358" t="s">
        <v>558</v>
      </c>
      <c r="D37" s="325">
        <f>'Sch C'!D33</f>
        <v>0</v>
      </c>
      <c r="E37" s="325">
        <f>'Sch C'!E33</f>
        <v>0</v>
      </c>
      <c r="F37" s="325">
        <f>'Sch C'!F33</f>
        <v>0</v>
      </c>
      <c r="G37" s="325"/>
      <c r="H37" s="325">
        <f t="shared" si="1"/>
        <v>0</v>
      </c>
      <c r="I37" s="325" t="str">
        <f t="shared" si="2"/>
        <v/>
      </c>
      <c r="J37" s="183"/>
      <c r="K37" s="183"/>
    </row>
    <row r="38" spans="1:11" s="62" customFormat="1" ht="13.8">
      <c r="A38" s="333" t="s">
        <v>303</v>
      </c>
      <c r="B38" s="334" t="s">
        <v>548</v>
      </c>
      <c r="C38" s="358" t="s">
        <v>611</v>
      </c>
      <c r="D38" s="325">
        <f>'Sch C'!D34</f>
        <v>0</v>
      </c>
      <c r="E38" s="325">
        <f>'Sch C'!E34</f>
        <v>0</v>
      </c>
      <c r="F38" s="325">
        <f>'Sch C'!F34</f>
        <v>0</v>
      </c>
      <c r="G38" s="325"/>
      <c r="H38" s="325">
        <f t="shared" si="1"/>
        <v>0</v>
      </c>
      <c r="I38" s="325" t="str">
        <f t="shared" si="2"/>
        <v/>
      </c>
      <c r="J38" s="183"/>
      <c r="K38" s="183"/>
    </row>
    <row r="39" spans="1:11" s="62" customFormat="1" ht="13.8">
      <c r="A39" s="333" t="s">
        <v>303</v>
      </c>
      <c r="B39" s="334" t="s">
        <v>518</v>
      </c>
      <c r="C39" s="358" t="s">
        <v>610</v>
      </c>
      <c r="D39" s="325">
        <f>'Sch C'!D35</f>
        <v>0</v>
      </c>
      <c r="E39" s="325">
        <f>'Sch C'!E35</f>
        <v>0</v>
      </c>
      <c r="F39" s="325">
        <f>'Sch C'!F35</f>
        <v>0</v>
      </c>
      <c r="G39" s="325"/>
      <c r="H39" s="325">
        <f t="shared" si="1"/>
        <v>0</v>
      </c>
      <c r="I39" s="325" t="str">
        <f t="shared" si="2"/>
        <v/>
      </c>
      <c r="J39" s="183"/>
      <c r="K39" s="183"/>
    </row>
    <row r="40" spans="1:11" s="62" customFormat="1" ht="13.8">
      <c r="A40" s="333" t="s">
        <v>303</v>
      </c>
      <c r="B40" s="334" t="s">
        <v>549</v>
      </c>
      <c r="C40" s="358" t="s">
        <v>609</v>
      </c>
      <c r="D40" s="325">
        <f>'Sch C'!D36</f>
        <v>0</v>
      </c>
      <c r="E40" s="325">
        <f>'Sch C'!E36</f>
        <v>0</v>
      </c>
      <c r="F40" s="325">
        <f>'Sch C'!F36</f>
        <v>0</v>
      </c>
      <c r="G40" s="325"/>
      <c r="H40" s="325">
        <f t="shared" si="1"/>
        <v>0</v>
      </c>
      <c r="I40" s="325" t="str">
        <f t="shared" si="2"/>
        <v/>
      </c>
      <c r="J40" s="241">
        <f>'Sch C'!G36</f>
        <v>0</v>
      </c>
      <c r="K40" s="241">
        <f>'Sch C'!H36</f>
        <v>0</v>
      </c>
    </row>
    <row r="41" spans="1:11" s="62" customFormat="1" ht="13.8">
      <c r="A41" s="333" t="s">
        <v>303</v>
      </c>
      <c r="B41" s="334" t="s">
        <v>550</v>
      </c>
      <c r="C41" s="358" t="s">
        <v>559</v>
      </c>
      <c r="D41" s="325">
        <f>'Sch C'!D37</f>
        <v>0</v>
      </c>
      <c r="E41" s="325">
        <f>'Sch C'!E37</f>
        <v>0</v>
      </c>
      <c r="F41" s="325">
        <f>'Sch C'!F37</f>
        <v>0</v>
      </c>
      <c r="G41" s="325"/>
      <c r="H41" s="325">
        <f t="shared" si="1"/>
        <v>0</v>
      </c>
      <c r="I41" s="325" t="str">
        <f t="shared" si="2"/>
        <v/>
      </c>
      <c r="J41" s="183"/>
      <c r="K41" s="183"/>
    </row>
    <row r="42" spans="1:11" s="62" customFormat="1" ht="13.8">
      <c r="A42" s="333" t="s">
        <v>303</v>
      </c>
      <c r="B42" s="334" t="s">
        <v>551</v>
      </c>
      <c r="C42" s="358" t="s">
        <v>182</v>
      </c>
      <c r="D42" s="325">
        <f>'Sch C'!D38</f>
        <v>0</v>
      </c>
      <c r="E42" s="325">
        <f>'Sch C'!E38</f>
        <v>0</v>
      </c>
      <c r="F42" s="325">
        <f>'Sch C'!F38</f>
        <v>0</v>
      </c>
      <c r="G42" s="325"/>
      <c r="H42" s="325">
        <f t="shared" si="1"/>
        <v>0</v>
      </c>
      <c r="I42" s="325" t="str">
        <f t="shared" si="2"/>
        <v/>
      </c>
      <c r="J42" s="183"/>
      <c r="K42" s="183"/>
    </row>
    <row r="43" spans="1:11" s="62" customFormat="1" ht="13.8">
      <c r="A43" s="333" t="s">
        <v>303</v>
      </c>
      <c r="B43" s="334" t="s">
        <v>201</v>
      </c>
      <c r="C43" s="358" t="s">
        <v>608</v>
      </c>
      <c r="D43" s="325">
        <f>'Sch C'!D39</f>
        <v>0</v>
      </c>
      <c r="E43" s="325">
        <f>'Sch C'!E39</f>
        <v>0</v>
      </c>
      <c r="F43" s="325">
        <f>'Sch C'!F39</f>
        <v>0</v>
      </c>
      <c r="G43" s="325"/>
      <c r="H43" s="325">
        <f t="shared" si="1"/>
        <v>0</v>
      </c>
      <c r="I43" s="325" t="str">
        <f t="shared" si="2"/>
        <v/>
      </c>
      <c r="J43" s="183"/>
      <c r="K43" s="183"/>
    </row>
    <row r="44" spans="1:11" s="62" customFormat="1" ht="13.8">
      <c r="A44" s="333" t="s">
        <v>303</v>
      </c>
      <c r="B44" s="334" t="s">
        <v>203</v>
      </c>
      <c r="C44" s="358" t="s">
        <v>184</v>
      </c>
      <c r="D44" s="325">
        <f>'Sch C'!D40</f>
        <v>0</v>
      </c>
      <c r="E44" s="325">
        <f>'Sch C'!E40</f>
        <v>0</v>
      </c>
      <c r="F44" s="325">
        <f>'Sch C'!F40</f>
        <v>0</v>
      </c>
      <c r="G44" s="325"/>
      <c r="H44" s="325">
        <f t="shared" si="1"/>
        <v>0</v>
      </c>
      <c r="I44" s="325" t="str">
        <f t="shared" si="2"/>
        <v/>
      </c>
      <c r="J44" s="183"/>
      <c r="K44" s="183"/>
    </row>
    <row r="45" spans="1:11" s="62" customFormat="1" ht="13.8">
      <c r="A45" s="333" t="s">
        <v>303</v>
      </c>
      <c r="B45" s="334" t="s">
        <v>205</v>
      </c>
      <c r="C45" s="358" t="s">
        <v>202</v>
      </c>
      <c r="D45" s="325">
        <f>'Sch C'!D41</f>
        <v>0</v>
      </c>
      <c r="E45" s="325">
        <f>'Sch C'!E41</f>
        <v>0</v>
      </c>
      <c r="F45" s="325">
        <f>'Sch C'!F41</f>
        <v>0</v>
      </c>
      <c r="G45" s="325"/>
      <c r="H45" s="325">
        <f t="shared" si="1"/>
        <v>0</v>
      </c>
      <c r="I45" s="325" t="str">
        <f t="shared" si="2"/>
        <v/>
      </c>
      <c r="J45" s="183"/>
      <c r="K45" s="183"/>
    </row>
    <row r="46" spans="1:11" s="62" customFormat="1" ht="13.8">
      <c r="A46" s="333" t="s">
        <v>303</v>
      </c>
      <c r="B46" s="334" t="s">
        <v>207</v>
      </c>
      <c r="C46" s="358" t="s">
        <v>308</v>
      </c>
      <c r="D46" s="325">
        <f>'Sch C'!D42</f>
        <v>0</v>
      </c>
      <c r="E46" s="325">
        <f>'Sch C'!E42</f>
        <v>0</v>
      </c>
      <c r="F46" s="325">
        <f>'Sch C'!F42</f>
        <v>0</v>
      </c>
      <c r="G46" s="325"/>
      <c r="H46" s="325">
        <f t="shared" si="1"/>
        <v>0</v>
      </c>
      <c r="I46" s="325" t="str">
        <f t="shared" ref="I46:I77" si="3">IF(ISERROR(H46/$H$156),"",(H46/$H$156))</f>
        <v/>
      </c>
      <c r="J46" s="183"/>
      <c r="K46" s="183"/>
    </row>
    <row r="47" spans="1:11" s="62" customFormat="1" ht="13.8">
      <c r="A47" s="333" t="s">
        <v>303</v>
      </c>
      <c r="B47" s="334" t="s">
        <v>193</v>
      </c>
      <c r="C47" s="358" t="s">
        <v>607</v>
      </c>
      <c r="D47" s="325">
        <f>'Sch C'!D43</f>
        <v>0</v>
      </c>
      <c r="E47" s="325">
        <f>'Sch C'!E43</f>
        <v>0</v>
      </c>
      <c r="F47" s="325">
        <f>'Sch C'!F43</f>
        <v>0</v>
      </c>
      <c r="G47" s="325"/>
      <c r="H47" s="325">
        <f t="shared" si="1"/>
        <v>0</v>
      </c>
      <c r="I47" s="325" t="str">
        <f t="shared" si="3"/>
        <v/>
      </c>
      <c r="J47" s="183"/>
      <c r="K47" s="183"/>
    </row>
    <row r="48" spans="1:11" s="62" customFormat="1" ht="13.8">
      <c r="A48" s="333" t="s">
        <v>303</v>
      </c>
      <c r="B48" s="334" t="s">
        <v>210</v>
      </c>
      <c r="C48" s="358" t="s">
        <v>606</v>
      </c>
      <c r="D48" s="325">
        <f>'Sch C'!D44</f>
        <v>0</v>
      </c>
      <c r="E48" s="325">
        <f>'Sch C'!E44</f>
        <v>0</v>
      </c>
      <c r="F48" s="325">
        <f>'Sch C'!F44</f>
        <v>0</v>
      </c>
      <c r="G48" s="325"/>
      <c r="H48" s="325">
        <f t="shared" si="1"/>
        <v>0</v>
      </c>
      <c r="I48" s="325" t="str">
        <f t="shared" si="3"/>
        <v/>
      </c>
      <c r="J48" s="183"/>
      <c r="K48" s="183"/>
    </row>
    <row r="49" spans="1:11" s="62" customFormat="1" ht="13.8">
      <c r="A49" s="333" t="s">
        <v>303</v>
      </c>
      <c r="B49" s="334" t="s">
        <v>250</v>
      </c>
      <c r="C49" s="358" t="s">
        <v>562</v>
      </c>
      <c r="D49" s="325">
        <f>'Sch C'!D45</f>
        <v>0</v>
      </c>
      <c r="E49" s="325">
        <f>'Sch C'!E45</f>
        <v>0</v>
      </c>
      <c r="F49" s="325">
        <f>'Sch C'!F45</f>
        <v>0</v>
      </c>
      <c r="G49" s="325"/>
      <c r="H49" s="325">
        <f t="shared" si="1"/>
        <v>0</v>
      </c>
      <c r="I49" s="325" t="str">
        <f t="shared" si="3"/>
        <v/>
      </c>
      <c r="J49" s="183"/>
      <c r="K49" s="183"/>
    </row>
    <row r="50" spans="1:11" s="62" customFormat="1" ht="15">
      <c r="A50" s="349" t="s">
        <v>552</v>
      </c>
      <c r="B50" s="350" t="s">
        <v>543</v>
      </c>
      <c r="C50" s="361" t="s">
        <v>553</v>
      </c>
      <c r="D50" s="344">
        <f>SUM(D14:D49)</f>
        <v>0</v>
      </c>
      <c r="E50" s="344">
        <f>SUM(E14:E49)</f>
        <v>0</v>
      </c>
      <c r="F50" s="344">
        <f>SUM(F14:F49)</f>
        <v>0</v>
      </c>
      <c r="G50" s="344">
        <f>SUM(G14:G49)</f>
        <v>0</v>
      </c>
      <c r="H50" s="344">
        <f t="shared" si="1"/>
        <v>0</v>
      </c>
      <c r="I50" s="344" t="str">
        <f t="shared" si="3"/>
        <v/>
      </c>
      <c r="J50" s="183"/>
      <c r="K50" s="183"/>
    </row>
    <row r="51" spans="1:11" s="62" customFormat="1" ht="13.8">
      <c r="A51" s="333" t="s">
        <v>309</v>
      </c>
      <c r="B51" s="334">
        <v>230</v>
      </c>
      <c r="C51" s="358" t="s">
        <v>393</v>
      </c>
      <c r="D51" s="325">
        <f>'Sch C'!D57</f>
        <v>0</v>
      </c>
      <c r="E51" s="325">
        <f>'Sch C'!E57</f>
        <v>0</v>
      </c>
      <c r="F51" s="325">
        <f>'Sch C'!F57</f>
        <v>0</v>
      </c>
      <c r="G51" s="325"/>
      <c r="H51" s="325">
        <f>IF(ISERROR(F51+G51),"",(F51+G51))</f>
        <v>0</v>
      </c>
      <c r="I51" s="325" t="str">
        <f t="shared" si="3"/>
        <v/>
      </c>
      <c r="J51" s="183"/>
      <c r="K51" s="183"/>
    </row>
    <row r="52" spans="1:11" s="62" customFormat="1" ht="13.8">
      <c r="A52" s="333" t="s">
        <v>309</v>
      </c>
      <c r="B52" s="334">
        <v>240</v>
      </c>
      <c r="C52" s="358" t="s">
        <v>394</v>
      </c>
      <c r="D52" s="325">
        <f>'Sch C'!D58</f>
        <v>0</v>
      </c>
      <c r="E52" s="325">
        <f>'Sch C'!E58</f>
        <v>0</v>
      </c>
      <c r="F52" s="325">
        <f>'Sch C'!F58</f>
        <v>0</v>
      </c>
      <c r="G52" s="325"/>
      <c r="H52" s="325">
        <f t="shared" ref="H52:H67" si="4">IF(ISERROR(F52+G52),"",(F52+G52))</f>
        <v>0</v>
      </c>
      <c r="I52" s="325" t="str">
        <f t="shared" si="3"/>
        <v/>
      </c>
      <c r="J52" s="183"/>
      <c r="K52" s="183"/>
    </row>
    <row r="53" spans="1:11" s="62" customFormat="1" ht="13.8">
      <c r="A53" s="333" t="s">
        <v>309</v>
      </c>
      <c r="B53" s="334">
        <v>250</v>
      </c>
      <c r="C53" s="358" t="s">
        <v>395</v>
      </c>
      <c r="D53" s="325">
        <f>'Sch C'!D59</f>
        <v>0</v>
      </c>
      <c r="E53" s="325">
        <f>'Sch C'!E59</f>
        <v>0</v>
      </c>
      <c r="F53" s="325">
        <f>'Sch C'!F59</f>
        <v>0</v>
      </c>
      <c r="G53" s="325"/>
      <c r="H53" s="325">
        <f t="shared" si="4"/>
        <v>0</v>
      </c>
      <c r="I53" s="325" t="str">
        <f t="shared" si="3"/>
        <v/>
      </c>
      <c r="J53" s="183"/>
      <c r="K53" s="183"/>
    </row>
    <row r="54" spans="1:11" s="62" customFormat="1" ht="13.8">
      <c r="A54" s="333" t="s">
        <v>309</v>
      </c>
      <c r="B54" s="334">
        <v>260</v>
      </c>
      <c r="C54" s="358" t="s">
        <v>605</v>
      </c>
      <c r="D54" s="325">
        <f>'Sch C'!D60</f>
        <v>0</v>
      </c>
      <c r="E54" s="325">
        <f>'Sch C'!E60</f>
        <v>0</v>
      </c>
      <c r="F54" s="325">
        <f>'Sch C'!F60</f>
        <v>0</v>
      </c>
      <c r="G54" s="325"/>
      <c r="H54" s="325">
        <f t="shared" si="4"/>
        <v>0</v>
      </c>
      <c r="I54" s="325" t="str">
        <f t="shared" si="3"/>
        <v/>
      </c>
      <c r="J54" s="183"/>
      <c r="K54" s="183"/>
    </row>
    <row r="55" spans="1:11" s="62" customFormat="1" ht="13.8">
      <c r="A55" s="333" t="s">
        <v>309</v>
      </c>
      <c r="B55" s="334">
        <v>270</v>
      </c>
      <c r="C55" s="358" t="s">
        <v>564</v>
      </c>
      <c r="D55" s="325">
        <f>'Sch C'!D61</f>
        <v>0</v>
      </c>
      <c r="E55" s="325">
        <f>'Sch C'!E61</f>
        <v>0</v>
      </c>
      <c r="F55" s="325">
        <f>'Sch C'!F61</f>
        <v>0</v>
      </c>
      <c r="G55" s="325"/>
      <c r="H55" s="325">
        <f t="shared" si="4"/>
        <v>0</v>
      </c>
      <c r="I55" s="325" t="str">
        <f t="shared" si="3"/>
        <v/>
      </c>
      <c r="J55" s="183"/>
      <c r="K55" s="183"/>
    </row>
    <row r="56" spans="1:11" s="62" customFormat="1" ht="13.8">
      <c r="A56" s="333" t="s">
        <v>309</v>
      </c>
      <c r="B56" s="334" t="s">
        <v>478</v>
      </c>
      <c r="C56" s="358" t="s">
        <v>479</v>
      </c>
      <c r="D56" s="325">
        <f>'Sch C'!D62</f>
        <v>0</v>
      </c>
      <c r="E56" s="325">
        <f>'Sch C'!E62</f>
        <v>0</v>
      </c>
      <c r="F56" s="325">
        <f>'Sch C'!F62</f>
        <v>0</v>
      </c>
      <c r="G56" s="325"/>
      <c r="H56" s="325">
        <f t="shared" si="4"/>
        <v>0</v>
      </c>
      <c r="I56" s="325" t="str">
        <f t="shared" si="3"/>
        <v/>
      </c>
      <c r="J56" s="183"/>
      <c r="K56" s="183"/>
    </row>
    <row r="57" spans="1:11" s="62" customFormat="1" ht="13.8">
      <c r="A57" s="333" t="s">
        <v>309</v>
      </c>
      <c r="B57" s="334" t="s">
        <v>480</v>
      </c>
      <c r="C57" s="358" t="s">
        <v>481</v>
      </c>
      <c r="D57" s="325">
        <f>'Sch C'!D63</f>
        <v>0</v>
      </c>
      <c r="E57" s="325">
        <f>'Sch C'!E63</f>
        <v>0</v>
      </c>
      <c r="F57" s="325">
        <f>'Sch C'!F63</f>
        <v>0</v>
      </c>
      <c r="G57" s="325"/>
      <c r="H57" s="325">
        <f t="shared" si="4"/>
        <v>0</v>
      </c>
      <c r="I57" s="325" t="str">
        <f t="shared" si="3"/>
        <v/>
      </c>
      <c r="J57" s="183"/>
      <c r="K57" s="183"/>
    </row>
    <row r="58" spans="1:11" s="62" customFormat="1" ht="13.8">
      <c r="A58" s="333" t="s">
        <v>309</v>
      </c>
      <c r="B58" s="334">
        <v>280</v>
      </c>
      <c r="C58" s="358" t="s">
        <v>398</v>
      </c>
      <c r="D58" s="325">
        <f>'Sch C'!D64</f>
        <v>0</v>
      </c>
      <c r="E58" s="325">
        <f>'Sch C'!E64</f>
        <v>0</v>
      </c>
      <c r="F58" s="325">
        <f>'Sch C'!F64</f>
        <v>0</v>
      </c>
      <c r="G58" s="325"/>
      <c r="H58" s="325">
        <f t="shared" si="4"/>
        <v>0</v>
      </c>
      <c r="I58" s="325" t="str">
        <f t="shared" si="3"/>
        <v/>
      </c>
      <c r="J58" s="183"/>
      <c r="K58" s="183"/>
    </row>
    <row r="59" spans="1:11" s="62" customFormat="1" ht="13.8">
      <c r="A59" s="333" t="s">
        <v>309</v>
      </c>
      <c r="B59" s="334">
        <v>290</v>
      </c>
      <c r="C59" s="358" t="s">
        <v>399</v>
      </c>
      <c r="D59" s="325">
        <f>'Sch C'!D65</f>
        <v>0</v>
      </c>
      <c r="E59" s="325">
        <f>'Sch C'!E65</f>
        <v>0</v>
      </c>
      <c r="F59" s="325">
        <f>'Sch C'!F65</f>
        <v>0</v>
      </c>
      <c r="G59" s="325"/>
      <c r="H59" s="325">
        <f t="shared" si="4"/>
        <v>0</v>
      </c>
      <c r="I59" s="325" t="str">
        <f t="shared" si="3"/>
        <v/>
      </c>
      <c r="J59" s="183"/>
      <c r="K59" s="183"/>
    </row>
    <row r="60" spans="1:11" s="62" customFormat="1" ht="13.8">
      <c r="A60" s="333" t="s">
        <v>309</v>
      </c>
      <c r="B60" s="334">
        <v>300</v>
      </c>
      <c r="C60" s="358" t="s">
        <v>400</v>
      </c>
      <c r="D60" s="325">
        <f>'Sch C'!D66</f>
        <v>0</v>
      </c>
      <c r="E60" s="325">
        <f>'Sch C'!E66</f>
        <v>0</v>
      </c>
      <c r="F60" s="325">
        <f>'Sch C'!F66</f>
        <v>0</v>
      </c>
      <c r="G60" s="325"/>
      <c r="H60" s="325">
        <f t="shared" si="4"/>
        <v>0</v>
      </c>
      <c r="I60" s="325" t="str">
        <f t="shared" si="3"/>
        <v/>
      </c>
      <c r="J60" s="183"/>
      <c r="K60" s="183"/>
    </row>
    <row r="61" spans="1:11" s="62" customFormat="1" ht="13.8">
      <c r="A61" s="333" t="s">
        <v>309</v>
      </c>
      <c r="B61" s="334">
        <v>310</v>
      </c>
      <c r="C61" s="358" t="s">
        <v>401</v>
      </c>
      <c r="D61" s="325">
        <f>'Sch C'!D67</f>
        <v>0</v>
      </c>
      <c r="E61" s="325">
        <f>'Sch C'!E67</f>
        <v>0</v>
      </c>
      <c r="F61" s="325">
        <f>'Sch C'!F67</f>
        <v>0</v>
      </c>
      <c r="G61" s="325"/>
      <c r="H61" s="325">
        <f t="shared" si="4"/>
        <v>0</v>
      </c>
      <c r="I61" s="325" t="str">
        <f t="shared" si="3"/>
        <v/>
      </c>
      <c r="J61" s="183"/>
      <c r="K61" s="183"/>
    </row>
    <row r="62" spans="1:11" s="62" customFormat="1" ht="13.8">
      <c r="A62" s="333" t="s">
        <v>309</v>
      </c>
      <c r="B62" s="334">
        <v>320</v>
      </c>
      <c r="C62" s="358" t="s">
        <v>565</v>
      </c>
      <c r="D62" s="325">
        <f>'Sch C'!D68</f>
        <v>0</v>
      </c>
      <c r="E62" s="325">
        <f>'Sch C'!E68</f>
        <v>0</v>
      </c>
      <c r="F62" s="325">
        <f>'Sch C'!F68</f>
        <v>0</v>
      </c>
      <c r="G62" s="325"/>
      <c r="H62" s="325">
        <f t="shared" si="4"/>
        <v>0</v>
      </c>
      <c r="I62" s="325" t="str">
        <f t="shared" si="3"/>
        <v/>
      </c>
      <c r="J62" s="183"/>
      <c r="K62" s="183"/>
    </row>
    <row r="63" spans="1:11" s="62" customFormat="1" ht="13.8">
      <c r="A63" s="333" t="s">
        <v>309</v>
      </c>
      <c r="B63" s="334">
        <v>330</v>
      </c>
      <c r="C63" s="358" t="s">
        <v>403</v>
      </c>
      <c r="D63" s="325">
        <f>'Sch C'!D69</f>
        <v>0</v>
      </c>
      <c r="E63" s="325">
        <f>'Sch C'!E69</f>
        <v>0</v>
      </c>
      <c r="F63" s="325">
        <f>'Sch C'!F69</f>
        <v>0</v>
      </c>
      <c r="G63" s="325"/>
      <c r="H63" s="325">
        <f t="shared" si="4"/>
        <v>0</v>
      </c>
      <c r="I63" s="325" t="str">
        <f t="shared" si="3"/>
        <v/>
      </c>
      <c r="J63" s="183"/>
      <c r="K63" s="183"/>
    </row>
    <row r="64" spans="1:11" s="62" customFormat="1" ht="13.8">
      <c r="A64" s="333" t="s">
        <v>309</v>
      </c>
      <c r="B64" s="334">
        <v>340</v>
      </c>
      <c r="C64" s="358" t="s">
        <v>404</v>
      </c>
      <c r="D64" s="325">
        <f>'Sch C'!D70</f>
        <v>0</v>
      </c>
      <c r="E64" s="325">
        <f>'Sch C'!E70</f>
        <v>0</v>
      </c>
      <c r="F64" s="325">
        <f>'Sch C'!F70</f>
        <v>0</v>
      </c>
      <c r="G64" s="325"/>
      <c r="H64" s="325">
        <f t="shared" si="4"/>
        <v>0</v>
      </c>
      <c r="I64" s="325" t="str">
        <f t="shared" si="3"/>
        <v/>
      </c>
      <c r="J64" s="183"/>
      <c r="K64" s="183"/>
    </row>
    <row r="65" spans="1:11" s="62" customFormat="1" ht="13.8">
      <c r="A65" s="333" t="s">
        <v>309</v>
      </c>
      <c r="B65" s="334">
        <v>350</v>
      </c>
      <c r="C65" s="358" t="s">
        <v>472</v>
      </c>
      <c r="D65" s="325">
        <f>'Sch C'!D71</f>
        <v>0</v>
      </c>
      <c r="E65" s="325">
        <f>'Sch C'!E71</f>
        <v>0</v>
      </c>
      <c r="F65" s="325">
        <f>'Sch C'!F71</f>
        <v>0</v>
      </c>
      <c r="G65" s="325"/>
      <c r="H65" s="325">
        <f t="shared" si="4"/>
        <v>0</v>
      </c>
      <c r="I65" s="325" t="str">
        <f t="shared" si="3"/>
        <v/>
      </c>
      <c r="J65" s="183"/>
      <c r="K65" s="183"/>
    </row>
    <row r="66" spans="1:11" s="62" customFormat="1" ht="13.8">
      <c r="A66" s="333" t="s">
        <v>309</v>
      </c>
      <c r="B66" s="334">
        <v>360</v>
      </c>
      <c r="C66" s="358" t="s">
        <v>566</v>
      </c>
      <c r="D66" s="325">
        <f>'Sch C'!D72</f>
        <v>0</v>
      </c>
      <c r="E66" s="325">
        <f>'Sch C'!E72</f>
        <v>0</v>
      </c>
      <c r="F66" s="325">
        <f>'Sch C'!F72</f>
        <v>0</v>
      </c>
      <c r="G66" s="325"/>
      <c r="H66" s="325">
        <f t="shared" si="4"/>
        <v>0</v>
      </c>
      <c r="I66" s="325" t="str">
        <f t="shared" si="3"/>
        <v/>
      </c>
      <c r="J66" s="183"/>
      <c r="K66" s="183"/>
    </row>
    <row r="67" spans="1:11" s="62" customFormat="1" ht="13.8">
      <c r="A67" s="333" t="s">
        <v>309</v>
      </c>
      <c r="B67" s="334">
        <v>490</v>
      </c>
      <c r="C67" s="358" t="s">
        <v>560</v>
      </c>
      <c r="D67" s="325">
        <f>'Sch C'!D73</f>
        <v>0</v>
      </c>
      <c r="E67" s="325">
        <f>'Sch C'!E73</f>
        <v>0</v>
      </c>
      <c r="F67" s="325">
        <f>'Sch C'!F73</f>
        <v>0</v>
      </c>
      <c r="G67" s="325"/>
      <c r="H67" s="325">
        <f t="shared" si="4"/>
        <v>0</v>
      </c>
      <c r="I67" s="325" t="str">
        <f t="shared" si="3"/>
        <v/>
      </c>
      <c r="J67" s="183"/>
      <c r="K67" s="183"/>
    </row>
    <row r="68" spans="1:11" s="62" customFormat="1" ht="13.8">
      <c r="A68" s="349" t="s">
        <v>309</v>
      </c>
      <c r="B68" s="350" t="s">
        <v>543</v>
      </c>
      <c r="C68" s="362" t="s">
        <v>563</v>
      </c>
      <c r="D68" s="344">
        <f>SUM(D51:D67)</f>
        <v>0</v>
      </c>
      <c r="E68" s="344">
        <f>SUM(E51:E67)</f>
        <v>0</v>
      </c>
      <c r="F68" s="344">
        <f>SUM(F51:F67)</f>
        <v>0</v>
      </c>
      <c r="G68" s="344">
        <f>SUM(G51:G67)</f>
        <v>0</v>
      </c>
      <c r="H68" s="344">
        <f>IF(ISERROR(F68+G68),"",(F68+G68))</f>
        <v>0</v>
      </c>
      <c r="I68" s="344" t="str">
        <f t="shared" si="3"/>
        <v/>
      </c>
      <c r="J68" s="183"/>
      <c r="K68" s="183"/>
    </row>
    <row r="69" spans="1:11" s="62" customFormat="1" ht="13.8">
      <c r="A69" s="338" t="s">
        <v>310</v>
      </c>
      <c r="B69" s="340" t="s">
        <v>137</v>
      </c>
      <c r="C69" s="358" t="s">
        <v>198</v>
      </c>
      <c r="D69" s="325">
        <f>'Sch C'!D78</f>
        <v>0</v>
      </c>
      <c r="E69" s="325">
        <f>'Sch C'!E78</f>
        <v>0</v>
      </c>
      <c r="F69" s="325">
        <f>'Sch C'!F78</f>
        <v>0</v>
      </c>
      <c r="G69" s="325"/>
      <c r="H69" s="325">
        <f>IF(ISERROR(F69+G69),"",(F69+G69))</f>
        <v>0</v>
      </c>
      <c r="I69" s="325" t="str">
        <f t="shared" si="3"/>
        <v/>
      </c>
      <c r="J69" s="241">
        <f>'Sch C'!G78</f>
        <v>0</v>
      </c>
      <c r="K69" s="241">
        <f>'Sch C'!H78</f>
        <v>0</v>
      </c>
    </row>
    <row r="70" spans="1:11" s="62" customFormat="1" ht="13.8">
      <c r="A70" s="338" t="s">
        <v>310</v>
      </c>
      <c r="B70" s="340" t="s">
        <v>139</v>
      </c>
      <c r="C70" s="358" t="s">
        <v>248</v>
      </c>
      <c r="D70" s="325">
        <f>'Sch C'!D79</f>
        <v>0</v>
      </c>
      <c r="E70" s="325">
        <f>'Sch C'!E79</f>
        <v>0</v>
      </c>
      <c r="F70" s="325">
        <f>'Sch C'!F79</f>
        <v>0</v>
      </c>
      <c r="G70" s="325"/>
      <c r="H70" s="325">
        <f>IF(ISERROR(F70+G70),"",(F70+G70))</f>
        <v>0</v>
      </c>
      <c r="I70" s="325" t="str">
        <f t="shared" si="3"/>
        <v/>
      </c>
      <c r="J70" s="183"/>
      <c r="K70" s="183"/>
    </row>
    <row r="71" spans="1:11" s="62" customFormat="1" ht="13.8">
      <c r="A71" s="338" t="s">
        <v>310</v>
      </c>
      <c r="B71" s="340" t="s">
        <v>152</v>
      </c>
      <c r="C71" s="358" t="s">
        <v>199</v>
      </c>
      <c r="D71" s="325">
        <f>'Sch C'!D80</f>
        <v>0</v>
      </c>
      <c r="E71" s="325">
        <f>'Sch C'!E80</f>
        <v>0</v>
      </c>
      <c r="F71" s="325">
        <f>'Sch C'!F80</f>
        <v>0</v>
      </c>
      <c r="G71" s="325"/>
      <c r="H71" s="325">
        <f>IF(ISERROR(F71+G71),"",(F71+G71))</f>
        <v>0</v>
      </c>
      <c r="I71" s="325" t="str">
        <f t="shared" si="3"/>
        <v/>
      </c>
      <c r="J71" s="183"/>
      <c r="K71" s="183"/>
    </row>
    <row r="72" spans="1:11" s="62" customFormat="1" ht="13.8">
      <c r="A72" s="338" t="s">
        <v>310</v>
      </c>
      <c r="B72" s="341">
        <v>230</v>
      </c>
      <c r="C72" s="358" t="s">
        <v>604</v>
      </c>
      <c r="D72" s="325">
        <f>'Sch C'!D81</f>
        <v>0</v>
      </c>
      <c r="E72" s="325">
        <f>'Sch C'!E81</f>
        <v>0</v>
      </c>
      <c r="F72" s="325">
        <f>'Sch C'!F81</f>
        <v>0</v>
      </c>
      <c r="G72" s="325"/>
      <c r="H72" s="325">
        <f>IF(ISERROR(F72+G72),"",(F72+G72))</f>
        <v>0</v>
      </c>
      <c r="I72" s="325" t="str">
        <f t="shared" si="3"/>
        <v/>
      </c>
      <c r="J72" s="183"/>
      <c r="K72" s="183"/>
    </row>
    <row r="73" spans="1:11" s="62" customFormat="1" ht="13.8">
      <c r="A73" s="338" t="s">
        <v>310</v>
      </c>
      <c r="B73" s="341">
        <v>240</v>
      </c>
      <c r="C73" s="358" t="s">
        <v>603</v>
      </c>
      <c r="D73" s="325">
        <f>'Sch C'!D82</f>
        <v>0</v>
      </c>
      <c r="E73" s="325">
        <f>'Sch C'!E82</f>
        <v>0</v>
      </c>
      <c r="F73" s="325">
        <f>'Sch C'!F82</f>
        <v>0</v>
      </c>
      <c r="G73" s="325"/>
      <c r="H73" s="325">
        <f t="shared" ref="H73:H80" si="5">IF(ISERROR(F73+G73),"",(F73+G73))</f>
        <v>0</v>
      </c>
      <c r="I73" s="325" t="str">
        <f t="shared" si="3"/>
        <v/>
      </c>
      <c r="J73" s="183"/>
      <c r="K73" s="183"/>
    </row>
    <row r="74" spans="1:11" s="62" customFormat="1" ht="13.8">
      <c r="A74" s="338" t="s">
        <v>310</v>
      </c>
      <c r="B74" s="341">
        <v>310</v>
      </c>
      <c r="C74" s="358" t="s">
        <v>599</v>
      </c>
      <c r="D74" s="325">
        <f>'Sch C'!D83</f>
        <v>0</v>
      </c>
      <c r="E74" s="325">
        <f>'Sch C'!E83</f>
        <v>0</v>
      </c>
      <c r="F74" s="325">
        <f>'Sch C'!F83</f>
        <v>0</v>
      </c>
      <c r="G74" s="325"/>
      <c r="H74" s="325">
        <f t="shared" si="5"/>
        <v>0</v>
      </c>
      <c r="I74" s="325" t="str">
        <f t="shared" si="3"/>
        <v/>
      </c>
      <c r="J74" s="183"/>
      <c r="K74" s="183"/>
    </row>
    <row r="75" spans="1:11" s="62" customFormat="1" ht="13.8">
      <c r="A75" s="338" t="s">
        <v>310</v>
      </c>
      <c r="B75" s="341">
        <v>320</v>
      </c>
      <c r="C75" s="358" t="s">
        <v>602</v>
      </c>
      <c r="D75" s="325">
        <f>'Sch C'!D84</f>
        <v>0</v>
      </c>
      <c r="E75" s="325">
        <f>'Sch C'!E84</f>
        <v>0</v>
      </c>
      <c r="F75" s="325">
        <f>'Sch C'!F84</f>
        <v>0</v>
      </c>
      <c r="G75" s="325"/>
      <c r="H75" s="325">
        <f t="shared" si="5"/>
        <v>0</v>
      </c>
      <c r="I75" s="325" t="str">
        <f t="shared" si="3"/>
        <v/>
      </c>
      <c r="J75" s="183"/>
      <c r="K75" s="183"/>
    </row>
    <row r="76" spans="1:11" s="62" customFormat="1" ht="13.8">
      <c r="A76" s="338" t="s">
        <v>310</v>
      </c>
      <c r="B76" s="341">
        <v>330</v>
      </c>
      <c r="C76" s="358" t="s">
        <v>601</v>
      </c>
      <c r="D76" s="325">
        <f>'Sch C'!D85</f>
        <v>0</v>
      </c>
      <c r="E76" s="325">
        <f>'Sch C'!E85</f>
        <v>0</v>
      </c>
      <c r="F76" s="325">
        <f>'Sch C'!F85</f>
        <v>0</v>
      </c>
      <c r="G76" s="325"/>
      <c r="H76" s="325">
        <f t="shared" si="5"/>
        <v>0</v>
      </c>
      <c r="I76" s="325" t="str">
        <f t="shared" si="3"/>
        <v/>
      </c>
      <c r="J76" s="183"/>
      <c r="K76" s="183"/>
    </row>
    <row r="77" spans="1:11" s="62" customFormat="1" ht="13.8">
      <c r="A77" s="338" t="s">
        <v>310</v>
      </c>
      <c r="B77" s="341">
        <v>340</v>
      </c>
      <c r="C77" s="358" t="s">
        <v>600</v>
      </c>
      <c r="D77" s="325">
        <f>'Sch C'!D86</f>
        <v>0</v>
      </c>
      <c r="E77" s="325">
        <f>'Sch C'!E86</f>
        <v>0</v>
      </c>
      <c r="F77" s="325">
        <f>'Sch C'!F86</f>
        <v>0</v>
      </c>
      <c r="G77" s="325"/>
      <c r="H77" s="325">
        <f t="shared" si="5"/>
        <v>0</v>
      </c>
      <c r="I77" s="325" t="str">
        <f t="shared" si="3"/>
        <v/>
      </c>
      <c r="J77" s="183"/>
      <c r="K77" s="183"/>
    </row>
    <row r="78" spans="1:11" s="62" customFormat="1" ht="13.8">
      <c r="A78" s="338" t="s">
        <v>310</v>
      </c>
      <c r="B78" s="341">
        <v>350</v>
      </c>
      <c r="C78" s="358" t="s">
        <v>209</v>
      </c>
      <c r="D78" s="325">
        <f>'Sch C'!D87</f>
        <v>0</v>
      </c>
      <c r="E78" s="325">
        <f>'Sch C'!E87</f>
        <v>0</v>
      </c>
      <c r="F78" s="325">
        <f>'Sch C'!F87</f>
        <v>0</v>
      </c>
      <c r="G78" s="325"/>
      <c r="H78" s="325">
        <f t="shared" si="5"/>
        <v>0</v>
      </c>
      <c r="I78" s="325" t="str">
        <f t="shared" ref="I78:I109" si="6">IF(ISERROR(H78/$H$156),"",(H78/$H$156))</f>
        <v/>
      </c>
      <c r="J78" s="183"/>
      <c r="K78" s="183"/>
    </row>
    <row r="79" spans="1:11" s="62" customFormat="1" ht="13.8">
      <c r="A79" s="338" t="s">
        <v>310</v>
      </c>
      <c r="B79" s="341">
        <v>360</v>
      </c>
      <c r="C79" s="358" t="s">
        <v>211</v>
      </c>
      <c r="D79" s="325">
        <f>'Sch C'!D88</f>
        <v>0</v>
      </c>
      <c r="E79" s="325">
        <f>'Sch C'!E88</f>
        <v>0</v>
      </c>
      <c r="F79" s="325">
        <f>'Sch C'!F88</f>
        <v>0</v>
      </c>
      <c r="G79" s="325"/>
      <c r="H79" s="325">
        <f t="shared" si="5"/>
        <v>0</v>
      </c>
      <c r="I79" s="325" t="str">
        <f t="shared" si="6"/>
        <v/>
      </c>
      <c r="J79" s="183"/>
      <c r="K79" s="183"/>
    </row>
    <row r="80" spans="1:11" s="62" customFormat="1" ht="13.8">
      <c r="A80" s="338" t="s">
        <v>310</v>
      </c>
      <c r="B80" s="341">
        <v>490</v>
      </c>
      <c r="C80" s="358" t="s">
        <v>570</v>
      </c>
      <c r="D80" s="325">
        <f>'Sch C'!D89</f>
        <v>0</v>
      </c>
      <c r="E80" s="325">
        <f>'Sch C'!E89</f>
        <v>0</v>
      </c>
      <c r="F80" s="325">
        <f>'Sch C'!F89</f>
        <v>0</v>
      </c>
      <c r="G80" s="325"/>
      <c r="H80" s="325">
        <f t="shared" si="5"/>
        <v>0</v>
      </c>
      <c r="I80" s="325" t="str">
        <f t="shared" si="6"/>
        <v/>
      </c>
      <c r="J80" s="183"/>
      <c r="K80" s="183"/>
    </row>
    <row r="81" spans="1:11" s="62" customFormat="1" ht="13.8">
      <c r="A81" s="345" t="s">
        <v>310</v>
      </c>
      <c r="B81" s="351" t="s">
        <v>543</v>
      </c>
      <c r="C81" s="362" t="s">
        <v>567</v>
      </c>
      <c r="D81" s="344">
        <f>SUM(D69:D80)</f>
        <v>0</v>
      </c>
      <c r="E81" s="344">
        <f>SUM(E69:E80)</f>
        <v>0</v>
      </c>
      <c r="F81" s="344">
        <f>SUM(F69:F80)</f>
        <v>0</v>
      </c>
      <c r="G81" s="344">
        <f>SUM(G69:G80)</f>
        <v>0</v>
      </c>
      <c r="H81" s="344">
        <f>IF(ISERROR(F81+G81),"",(F81+G81))</f>
        <v>0</v>
      </c>
      <c r="I81" s="344" t="str">
        <f t="shared" si="6"/>
        <v/>
      </c>
      <c r="J81" s="183"/>
      <c r="K81" s="183"/>
    </row>
    <row r="82" spans="1:11" s="62" customFormat="1" ht="13.8">
      <c r="A82" s="338" t="s">
        <v>311</v>
      </c>
      <c r="B82" s="339" t="s">
        <v>137</v>
      </c>
      <c r="C82" s="358" t="s">
        <v>198</v>
      </c>
      <c r="D82" s="325">
        <f>'Sch C'!D93</f>
        <v>0</v>
      </c>
      <c r="E82" s="325">
        <f>'Sch C'!E93</f>
        <v>0</v>
      </c>
      <c r="F82" s="325">
        <f>'Sch C'!F93</f>
        <v>0</v>
      </c>
      <c r="G82" s="325"/>
      <c r="H82" s="325">
        <f t="shared" ref="H82:H88" si="7">IF(ISERROR(F82+G82),"",(F82+G82))</f>
        <v>0</v>
      </c>
      <c r="I82" s="325" t="str">
        <f t="shared" si="6"/>
        <v/>
      </c>
      <c r="J82" s="241">
        <f>'Sch C'!G93</f>
        <v>0</v>
      </c>
      <c r="K82" s="241">
        <f>'Sch C'!H93</f>
        <v>0</v>
      </c>
    </row>
    <row r="83" spans="1:11" s="62" customFormat="1" ht="13.8">
      <c r="A83" s="338" t="s">
        <v>311</v>
      </c>
      <c r="B83" s="339" t="s">
        <v>139</v>
      </c>
      <c r="C83" s="358" t="s">
        <v>140</v>
      </c>
      <c r="D83" s="325">
        <f>'Sch C'!D94</f>
        <v>0</v>
      </c>
      <c r="E83" s="325">
        <f>'Sch C'!E94</f>
        <v>0</v>
      </c>
      <c r="F83" s="325">
        <f>'Sch C'!F94</f>
        <v>0</v>
      </c>
      <c r="G83" s="325"/>
      <c r="H83" s="325">
        <f t="shared" si="7"/>
        <v>0</v>
      </c>
      <c r="I83" s="325" t="str">
        <f t="shared" si="6"/>
        <v/>
      </c>
      <c r="J83" s="183"/>
      <c r="K83" s="183"/>
    </row>
    <row r="84" spans="1:11" s="62" customFormat="1" ht="13.8">
      <c r="A84" s="338" t="s">
        <v>311</v>
      </c>
      <c r="B84" s="338">
        <v>310</v>
      </c>
      <c r="C84" s="358" t="s">
        <v>599</v>
      </c>
      <c r="D84" s="325">
        <f>'Sch C'!D95</f>
        <v>0</v>
      </c>
      <c r="E84" s="325">
        <f>'Sch C'!E95</f>
        <v>0</v>
      </c>
      <c r="F84" s="325">
        <f>'Sch C'!F95</f>
        <v>0</v>
      </c>
      <c r="G84" s="325"/>
      <c r="H84" s="325">
        <f t="shared" si="7"/>
        <v>0</v>
      </c>
      <c r="I84" s="325" t="str">
        <f t="shared" si="6"/>
        <v/>
      </c>
      <c r="J84" s="183"/>
      <c r="K84" s="183"/>
    </row>
    <row r="85" spans="1:11" s="62" customFormat="1" ht="13.8">
      <c r="A85" s="338" t="s">
        <v>311</v>
      </c>
      <c r="B85" s="338">
        <v>380</v>
      </c>
      <c r="C85" s="358" t="s">
        <v>216</v>
      </c>
      <c r="D85" s="325">
        <f>'Sch C'!D96</f>
        <v>0</v>
      </c>
      <c r="E85" s="325">
        <f>'Sch C'!E96</f>
        <v>0</v>
      </c>
      <c r="F85" s="325">
        <f>'Sch C'!F96</f>
        <v>0</v>
      </c>
      <c r="G85" s="325"/>
      <c r="H85" s="325">
        <f t="shared" si="7"/>
        <v>0</v>
      </c>
      <c r="I85" s="325" t="str">
        <f t="shared" si="6"/>
        <v/>
      </c>
      <c r="J85" s="183"/>
      <c r="K85" s="183"/>
    </row>
    <row r="86" spans="1:11" s="62" customFormat="1" ht="13.8">
      <c r="A86" s="338" t="s">
        <v>311</v>
      </c>
      <c r="B86" s="338">
        <v>390</v>
      </c>
      <c r="C86" s="358" t="s">
        <v>218</v>
      </c>
      <c r="D86" s="325">
        <f>'Sch C'!D97</f>
        <v>0</v>
      </c>
      <c r="E86" s="325">
        <f>'Sch C'!E97</f>
        <v>0</v>
      </c>
      <c r="F86" s="325">
        <f>'Sch C'!F97</f>
        <v>0</v>
      </c>
      <c r="G86" s="325"/>
      <c r="H86" s="325">
        <f t="shared" si="7"/>
        <v>0</v>
      </c>
      <c r="I86" s="325" t="str">
        <f t="shared" si="6"/>
        <v/>
      </c>
      <c r="J86" s="183"/>
      <c r="K86" s="183"/>
    </row>
    <row r="87" spans="1:11" s="62" customFormat="1" ht="13.8">
      <c r="A87" s="338" t="s">
        <v>311</v>
      </c>
      <c r="B87" s="338">
        <v>490</v>
      </c>
      <c r="C87" s="358" t="s">
        <v>570</v>
      </c>
      <c r="D87" s="325">
        <f>'Sch C'!D98</f>
        <v>0</v>
      </c>
      <c r="E87" s="325">
        <f>'Sch C'!E98</f>
        <v>0</v>
      </c>
      <c r="F87" s="325">
        <f>'Sch C'!F98</f>
        <v>0</v>
      </c>
      <c r="G87" s="325"/>
      <c r="H87" s="325">
        <f t="shared" si="7"/>
        <v>0</v>
      </c>
      <c r="I87" s="325" t="str">
        <f t="shared" si="6"/>
        <v/>
      </c>
      <c r="J87" s="183"/>
      <c r="K87" s="183"/>
    </row>
    <row r="88" spans="1:11" s="62" customFormat="1" ht="13.8">
      <c r="A88" s="345" t="s">
        <v>311</v>
      </c>
      <c r="B88" s="345">
        <v>999</v>
      </c>
      <c r="C88" s="362" t="s">
        <v>568</v>
      </c>
      <c r="D88" s="344">
        <f>SUM(D82:D87)</f>
        <v>0</v>
      </c>
      <c r="E88" s="344">
        <f>SUM(E82:E87)</f>
        <v>0</v>
      </c>
      <c r="F88" s="344">
        <f>SUM(F82:F87)</f>
        <v>0</v>
      </c>
      <c r="G88" s="344">
        <f>SUM(G82:G87)</f>
        <v>0</v>
      </c>
      <c r="H88" s="344">
        <f t="shared" si="7"/>
        <v>0</v>
      </c>
      <c r="I88" s="344" t="str">
        <f t="shared" si="6"/>
        <v/>
      </c>
      <c r="J88" s="183"/>
      <c r="K88" s="183"/>
    </row>
    <row r="89" spans="1:11" s="62" customFormat="1" ht="13.8">
      <c r="A89" s="338" t="s">
        <v>312</v>
      </c>
      <c r="B89" s="339" t="s">
        <v>137</v>
      </c>
      <c r="C89" s="358" t="s">
        <v>198</v>
      </c>
      <c r="D89" s="325">
        <f>'Sch C'!D102</f>
        <v>0</v>
      </c>
      <c r="E89" s="325">
        <f>'Sch C'!E102</f>
        <v>0</v>
      </c>
      <c r="F89" s="325">
        <f>'Sch C'!F102</f>
        <v>0</v>
      </c>
      <c r="G89" s="325"/>
      <c r="H89" s="325">
        <f t="shared" ref="H89:H95" si="8">IF(ISERROR(F89+G89),"",(F89+G89))</f>
        <v>0</v>
      </c>
      <c r="I89" s="325" t="str">
        <f t="shared" si="6"/>
        <v/>
      </c>
      <c r="J89" s="241">
        <f>'Sch C'!G102</f>
        <v>0</v>
      </c>
      <c r="K89" s="241">
        <f>'Sch C'!H102</f>
        <v>0</v>
      </c>
    </row>
    <row r="90" spans="1:11" s="62" customFormat="1" ht="13.8">
      <c r="A90" s="338" t="s">
        <v>312</v>
      </c>
      <c r="B90" s="339" t="s">
        <v>139</v>
      </c>
      <c r="C90" s="358" t="s">
        <v>140</v>
      </c>
      <c r="D90" s="325">
        <f>'Sch C'!D103</f>
        <v>0</v>
      </c>
      <c r="E90" s="325">
        <f>'Sch C'!E103</f>
        <v>0</v>
      </c>
      <c r="F90" s="325">
        <f>'Sch C'!F103</f>
        <v>0</v>
      </c>
      <c r="G90" s="325"/>
      <c r="H90" s="325">
        <f t="shared" si="8"/>
        <v>0</v>
      </c>
      <c r="I90" s="325" t="str">
        <f t="shared" si="6"/>
        <v/>
      </c>
      <c r="J90" s="183"/>
      <c r="K90" s="183"/>
    </row>
    <row r="91" spans="1:11" s="62" customFormat="1" ht="13.8">
      <c r="A91" s="338" t="s">
        <v>312</v>
      </c>
      <c r="B91" s="338">
        <v>110</v>
      </c>
      <c r="C91" s="358" t="s">
        <v>199</v>
      </c>
      <c r="D91" s="325">
        <f>'Sch C'!D104</f>
        <v>0</v>
      </c>
      <c r="E91" s="325">
        <f>'Sch C'!E104</f>
        <v>0</v>
      </c>
      <c r="F91" s="325">
        <f>'Sch C'!F104</f>
        <v>0</v>
      </c>
      <c r="G91" s="325"/>
      <c r="H91" s="325">
        <f t="shared" si="8"/>
        <v>0</v>
      </c>
      <c r="I91" s="325" t="str">
        <f t="shared" si="6"/>
        <v/>
      </c>
      <c r="J91" s="183"/>
      <c r="K91" s="183"/>
    </row>
    <row r="92" spans="1:11" s="62" customFormat="1" ht="13.8">
      <c r="A92" s="338" t="s">
        <v>312</v>
      </c>
      <c r="B92" s="338">
        <v>310</v>
      </c>
      <c r="C92" s="358" t="s">
        <v>214</v>
      </c>
      <c r="D92" s="325">
        <f>'Sch C'!D105</f>
        <v>0</v>
      </c>
      <c r="E92" s="325">
        <f>'Sch C'!E105</f>
        <v>0</v>
      </c>
      <c r="F92" s="325">
        <f>'Sch C'!F105</f>
        <v>0</v>
      </c>
      <c r="G92" s="325"/>
      <c r="H92" s="325">
        <f t="shared" si="8"/>
        <v>0</v>
      </c>
      <c r="I92" s="325" t="str">
        <f t="shared" si="6"/>
        <v/>
      </c>
      <c r="J92" s="183"/>
      <c r="K92" s="183"/>
    </row>
    <row r="93" spans="1:11" s="62" customFormat="1" ht="13.8">
      <c r="A93" s="338" t="s">
        <v>312</v>
      </c>
      <c r="B93" s="338">
        <v>410</v>
      </c>
      <c r="C93" s="358" t="s">
        <v>224</v>
      </c>
      <c r="D93" s="325">
        <f>'Sch C'!D106</f>
        <v>0</v>
      </c>
      <c r="E93" s="325">
        <f>'Sch C'!E106</f>
        <v>0</v>
      </c>
      <c r="F93" s="325">
        <f>'Sch C'!F106</f>
        <v>0</v>
      </c>
      <c r="G93" s="325"/>
      <c r="H93" s="325">
        <f t="shared" si="8"/>
        <v>0</v>
      </c>
      <c r="I93" s="325" t="str">
        <f t="shared" si="6"/>
        <v/>
      </c>
      <c r="J93" s="183"/>
      <c r="K93" s="183"/>
    </row>
    <row r="94" spans="1:11" s="62" customFormat="1" ht="13.8">
      <c r="A94" s="338" t="s">
        <v>312</v>
      </c>
      <c r="B94" s="338">
        <v>490</v>
      </c>
      <c r="C94" s="358" t="s">
        <v>570</v>
      </c>
      <c r="D94" s="325">
        <f>'Sch C'!D107</f>
        <v>0</v>
      </c>
      <c r="E94" s="325">
        <f>'Sch C'!E107</f>
        <v>0</v>
      </c>
      <c r="F94" s="325">
        <f>'Sch C'!F107</f>
        <v>0</v>
      </c>
      <c r="G94" s="325"/>
      <c r="H94" s="325">
        <f t="shared" si="8"/>
        <v>0</v>
      </c>
      <c r="I94" s="325" t="str">
        <f t="shared" si="6"/>
        <v/>
      </c>
      <c r="J94" s="183"/>
      <c r="K94" s="183"/>
    </row>
    <row r="95" spans="1:11" s="62" customFormat="1" ht="13.8">
      <c r="A95" s="345" t="s">
        <v>312</v>
      </c>
      <c r="B95" s="345">
        <v>999</v>
      </c>
      <c r="C95" s="362" t="s">
        <v>569</v>
      </c>
      <c r="D95" s="344">
        <f>SUM(D89:D94)</f>
        <v>0</v>
      </c>
      <c r="E95" s="344">
        <f>SUM(E89:E94)</f>
        <v>0</v>
      </c>
      <c r="F95" s="344">
        <f>SUM(F89:F94)</f>
        <v>0</v>
      </c>
      <c r="G95" s="344">
        <f>SUM(G89:G94)</f>
        <v>0</v>
      </c>
      <c r="H95" s="344">
        <f t="shared" si="8"/>
        <v>0</v>
      </c>
      <c r="I95" s="344" t="str">
        <f t="shared" si="6"/>
        <v/>
      </c>
      <c r="J95" s="183"/>
      <c r="K95" s="183"/>
    </row>
    <row r="96" spans="1:11" s="62" customFormat="1" ht="13.8">
      <c r="A96" s="338" t="s">
        <v>313</v>
      </c>
      <c r="B96" s="339" t="s">
        <v>137</v>
      </c>
      <c r="C96" s="358" t="s">
        <v>198</v>
      </c>
      <c r="D96" s="325">
        <f>'Sch C'!D121</f>
        <v>0</v>
      </c>
      <c r="E96" s="325">
        <f>'Sch C'!E121</f>
        <v>0</v>
      </c>
      <c r="F96" s="325">
        <f>'Sch C'!F121</f>
        <v>0</v>
      </c>
      <c r="G96" s="325"/>
      <c r="H96" s="325">
        <f t="shared" ref="H96:H101" si="9">IF(ISERROR(F96+G96),"",(F96+G96))</f>
        <v>0</v>
      </c>
      <c r="I96" s="325" t="str">
        <f t="shared" si="6"/>
        <v/>
      </c>
      <c r="J96" s="241">
        <f>'Sch C'!G121</f>
        <v>0</v>
      </c>
      <c r="K96" s="241">
        <f>'Sch C'!H121</f>
        <v>0</v>
      </c>
    </row>
    <row r="97" spans="1:11" s="62" customFormat="1" ht="13.8">
      <c r="A97" s="338" t="s">
        <v>313</v>
      </c>
      <c r="B97" s="339" t="s">
        <v>139</v>
      </c>
      <c r="C97" s="358" t="s">
        <v>314</v>
      </c>
      <c r="D97" s="325">
        <f>'Sch C'!D122</f>
        <v>0</v>
      </c>
      <c r="E97" s="325">
        <f>'Sch C'!E122</f>
        <v>0</v>
      </c>
      <c r="F97" s="325">
        <f>'Sch C'!F122</f>
        <v>0</v>
      </c>
      <c r="G97" s="325"/>
      <c r="H97" s="325">
        <f t="shared" si="9"/>
        <v>0</v>
      </c>
      <c r="I97" s="325" t="str">
        <f t="shared" si="6"/>
        <v/>
      </c>
      <c r="J97" s="183"/>
      <c r="K97" s="183"/>
    </row>
    <row r="98" spans="1:11" s="62" customFormat="1" ht="13.8">
      <c r="A98" s="338" t="s">
        <v>313</v>
      </c>
      <c r="B98" s="339" t="s">
        <v>152</v>
      </c>
      <c r="C98" s="358" t="s">
        <v>199</v>
      </c>
      <c r="D98" s="325">
        <f>'Sch C'!D123</f>
        <v>0</v>
      </c>
      <c r="E98" s="325">
        <f>'Sch C'!E123</f>
        <v>0</v>
      </c>
      <c r="F98" s="325">
        <f>'Sch C'!F123</f>
        <v>0</v>
      </c>
      <c r="G98" s="325"/>
      <c r="H98" s="325">
        <f t="shared" si="9"/>
        <v>0</v>
      </c>
      <c r="I98" s="325" t="str">
        <f t="shared" si="6"/>
        <v/>
      </c>
      <c r="J98" s="183"/>
      <c r="K98" s="183"/>
    </row>
    <row r="99" spans="1:11" s="62" customFormat="1" ht="13.8">
      <c r="A99" s="338" t="s">
        <v>313</v>
      </c>
      <c r="B99" s="338">
        <v>310</v>
      </c>
      <c r="C99" s="358" t="s">
        <v>597</v>
      </c>
      <c r="D99" s="325">
        <f>'Sch C'!D124</f>
        <v>0</v>
      </c>
      <c r="E99" s="325">
        <f>'Sch C'!E124</f>
        <v>0</v>
      </c>
      <c r="F99" s="325">
        <f>'Sch C'!F124</f>
        <v>0</v>
      </c>
      <c r="G99" s="325"/>
      <c r="H99" s="325">
        <f t="shared" si="9"/>
        <v>0</v>
      </c>
      <c r="I99" s="325" t="str">
        <f t="shared" si="6"/>
        <v/>
      </c>
      <c r="J99" s="183"/>
      <c r="K99" s="183"/>
    </row>
    <row r="100" spans="1:11" s="62" customFormat="1" ht="13.8">
      <c r="A100" s="338" t="s">
        <v>313</v>
      </c>
      <c r="B100" s="338">
        <v>490</v>
      </c>
      <c r="C100" s="358" t="s">
        <v>570</v>
      </c>
      <c r="D100" s="325">
        <f>'Sch C'!D125</f>
        <v>0</v>
      </c>
      <c r="E100" s="325">
        <f>'Sch C'!E125</f>
        <v>0</v>
      </c>
      <c r="F100" s="325">
        <f>'Sch C'!F125</f>
        <v>0</v>
      </c>
      <c r="G100" s="325"/>
      <c r="H100" s="325">
        <f t="shared" si="9"/>
        <v>0</v>
      </c>
      <c r="I100" s="325" t="str">
        <f t="shared" si="6"/>
        <v/>
      </c>
      <c r="J100" s="183"/>
      <c r="K100" s="183"/>
    </row>
    <row r="101" spans="1:11" s="62" customFormat="1" ht="13.8">
      <c r="A101" s="345" t="s">
        <v>313</v>
      </c>
      <c r="B101" s="345">
        <v>999</v>
      </c>
      <c r="C101" s="362" t="s">
        <v>571</v>
      </c>
      <c r="D101" s="344">
        <f>SUM(D96:D100)</f>
        <v>0</v>
      </c>
      <c r="E101" s="344">
        <f>SUM(E96:E100)</f>
        <v>0</v>
      </c>
      <c r="F101" s="344">
        <f>SUM(F96:F100)</f>
        <v>0</v>
      </c>
      <c r="G101" s="344">
        <f>SUM(G96:G100)</f>
        <v>0</v>
      </c>
      <c r="H101" s="344">
        <f t="shared" si="9"/>
        <v>0</v>
      </c>
      <c r="I101" s="344" t="str">
        <f t="shared" si="6"/>
        <v/>
      </c>
      <c r="J101" s="183"/>
      <c r="K101" s="183"/>
    </row>
    <row r="102" spans="1:11" s="62" customFormat="1" ht="13.8">
      <c r="A102" s="338" t="s">
        <v>315</v>
      </c>
      <c r="B102" s="339" t="s">
        <v>137</v>
      </c>
      <c r="C102" s="358" t="s">
        <v>316</v>
      </c>
      <c r="D102" s="325">
        <f>'Sch C'!D129</f>
        <v>0</v>
      </c>
      <c r="E102" s="325">
        <f>'Sch C'!E129</f>
        <v>0</v>
      </c>
      <c r="F102" s="325">
        <f>'Sch C'!F129</f>
        <v>0</v>
      </c>
      <c r="G102" s="325"/>
      <c r="H102" s="325">
        <f>IF(ISERROR(F102+G102),"",(F102+G102))</f>
        <v>0</v>
      </c>
      <c r="I102" s="325" t="str">
        <f t="shared" si="6"/>
        <v/>
      </c>
      <c r="J102" s="241">
        <f>'Sch C'!G129</f>
        <v>0</v>
      </c>
      <c r="K102" s="241">
        <f>'Sch C'!H129</f>
        <v>0</v>
      </c>
    </row>
    <row r="103" spans="1:11" s="62" customFormat="1" ht="13.8">
      <c r="A103" s="338" t="s">
        <v>315</v>
      </c>
      <c r="B103" s="339" t="s">
        <v>230</v>
      </c>
      <c r="C103" s="358" t="s">
        <v>231</v>
      </c>
      <c r="D103" s="325">
        <f>'Sch C'!D130</f>
        <v>0</v>
      </c>
      <c r="E103" s="325">
        <f>'Sch C'!E130</f>
        <v>0</v>
      </c>
      <c r="F103" s="325">
        <f>'Sch C'!F130</f>
        <v>0</v>
      </c>
      <c r="G103" s="325"/>
      <c r="H103" s="325">
        <f t="shared" ref="H103:H112" si="10">IF(ISERROR(F103+G103),"",(F103+G103))</f>
        <v>0</v>
      </c>
      <c r="I103" s="325" t="str">
        <f t="shared" si="6"/>
        <v/>
      </c>
      <c r="J103" s="183"/>
      <c r="K103" s="183"/>
    </row>
    <row r="104" spans="1:11" s="62" customFormat="1" ht="13.8">
      <c r="A104" s="338" t="s">
        <v>315</v>
      </c>
      <c r="B104" s="339" t="s">
        <v>139</v>
      </c>
      <c r="C104" s="358" t="s">
        <v>317</v>
      </c>
      <c r="D104" s="325">
        <f>'Sch C'!D131</f>
        <v>0</v>
      </c>
      <c r="E104" s="325">
        <f>'Sch C'!E131</f>
        <v>0</v>
      </c>
      <c r="F104" s="325">
        <f>'Sch C'!F131</f>
        <v>0</v>
      </c>
      <c r="G104" s="325"/>
      <c r="H104" s="325">
        <f t="shared" si="10"/>
        <v>0</v>
      </c>
      <c r="I104" s="325" t="str">
        <f t="shared" si="6"/>
        <v/>
      </c>
      <c r="J104" s="241">
        <f>'Sch C'!G131</f>
        <v>0</v>
      </c>
      <c r="K104" s="241">
        <f>'Sch C'!H131</f>
        <v>0</v>
      </c>
    </row>
    <row r="105" spans="1:11" s="62" customFormat="1" ht="13.8">
      <c r="A105" s="338" t="s">
        <v>315</v>
      </c>
      <c r="B105" s="339" t="s">
        <v>233</v>
      </c>
      <c r="C105" s="358" t="s">
        <v>318</v>
      </c>
      <c r="D105" s="325">
        <f>'Sch C'!D132</f>
        <v>0</v>
      </c>
      <c r="E105" s="325">
        <f>'Sch C'!E132</f>
        <v>0</v>
      </c>
      <c r="F105" s="325">
        <f>'Sch C'!F132</f>
        <v>0</v>
      </c>
      <c r="G105" s="325"/>
      <c r="H105" s="325">
        <f t="shared" si="10"/>
        <v>0</v>
      </c>
      <c r="I105" s="325" t="str">
        <f t="shared" si="6"/>
        <v/>
      </c>
      <c r="J105" s="183"/>
      <c r="K105" s="183"/>
    </row>
    <row r="106" spans="1:11" s="62" customFormat="1" ht="13.8">
      <c r="A106" s="338" t="s">
        <v>315</v>
      </c>
      <c r="B106" s="339" t="s">
        <v>220</v>
      </c>
      <c r="C106" s="358" t="s">
        <v>234</v>
      </c>
      <c r="D106" s="325">
        <f>'Sch C'!D133</f>
        <v>0</v>
      </c>
      <c r="E106" s="325">
        <f>'Sch C'!E133</f>
        <v>0</v>
      </c>
      <c r="F106" s="325">
        <f>'Sch C'!F133</f>
        <v>0</v>
      </c>
      <c r="G106" s="325"/>
      <c r="H106" s="325">
        <f t="shared" si="10"/>
        <v>0</v>
      </c>
      <c r="I106" s="325" t="str">
        <f t="shared" si="6"/>
        <v/>
      </c>
      <c r="J106" s="241">
        <f>'Sch C'!G133</f>
        <v>0</v>
      </c>
      <c r="K106" s="241">
        <f>'Sch C'!H133</f>
        <v>0</v>
      </c>
    </row>
    <row r="107" spans="1:11" s="62" customFormat="1" ht="13.8">
      <c r="A107" s="338" t="s">
        <v>315</v>
      </c>
      <c r="B107" s="338">
        <v>110</v>
      </c>
      <c r="C107" s="363" t="s">
        <v>235</v>
      </c>
      <c r="D107" s="325">
        <f>'Sch C'!D134</f>
        <v>0</v>
      </c>
      <c r="E107" s="325">
        <f>'Sch C'!E134</f>
        <v>0</v>
      </c>
      <c r="F107" s="325">
        <f>'Sch C'!F134</f>
        <v>0</v>
      </c>
      <c r="G107" s="325"/>
      <c r="H107" s="325">
        <f t="shared" si="10"/>
        <v>0</v>
      </c>
      <c r="I107" s="325" t="str">
        <f t="shared" si="6"/>
        <v/>
      </c>
      <c r="J107" s="183"/>
      <c r="K107" s="183"/>
    </row>
    <row r="108" spans="1:11" s="62" customFormat="1" ht="13.8">
      <c r="A108" s="338" t="s">
        <v>315</v>
      </c>
      <c r="B108" s="338">
        <v>111</v>
      </c>
      <c r="C108" s="358" t="s">
        <v>598</v>
      </c>
      <c r="D108" s="325">
        <f>'Sch C'!D135</f>
        <v>0</v>
      </c>
      <c r="E108" s="325">
        <f>'Sch C'!E135</f>
        <v>0</v>
      </c>
      <c r="F108" s="325">
        <f>'Sch C'!F135</f>
        <v>0</v>
      </c>
      <c r="G108" s="325"/>
      <c r="H108" s="325">
        <f t="shared" si="10"/>
        <v>0</v>
      </c>
      <c r="I108" s="325" t="str">
        <f t="shared" si="6"/>
        <v/>
      </c>
      <c r="J108" s="183"/>
      <c r="K108" s="183"/>
    </row>
    <row r="109" spans="1:11" s="62" customFormat="1" ht="13.8">
      <c r="A109" s="338" t="s">
        <v>315</v>
      </c>
      <c r="B109" s="338">
        <v>230</v>
      </c>
      <c r="C109" s="358" t="s">
        <v>319</v>
      </c>
      <c r="D109" s="325">
        <f>'Sch C'!D136</f>
        <v>0</v>
      </c>
      <c r="E109" s="325">
        <f>'Sch C'!E136</f>
        <v>0</v>
      </c>
      <c r="F109" s="325">
        <f>'Sch C'!F136</f>
        <v>0</v>
      </c>
      <c r="G109" s="325"/>
      <c r="H109" s="325">
        <f t="shared" si="10"/>
        <v>0</v>
      </c>
      <c r="I109" s="325" t="str">
        <f t="shared" si="6"/>
        <v/>
      </c>
      <c r="J109" s="183"/>
      <c r="K109" s="183"/>
    </row>
    <row r="110" spans="1:11" s="62" customFormat="1" ht="13.8">
      <c r="A110" s="338" t="s">
        <v>315</v>
      </c>
      <c r="B110" s="338">
        <v>310</v>
      </c>
      <c r="C110" s="358" t="s">
        <v>214</v>
      </c>
      <c r="D110" s="325">
        <f>'Sch C'!D137</f>
        <v>0</v>
      </c>
      <c r="E110" s="325">
        <f>'Sch C'!E137</f>
        <v>0</v>
      </c>
      <c r="F110" s="325">
        <f>'Sch C'!F137</f>
        <v>0</v>
      </c>
      <c r="G110" s="325"/>
      <c r="H110" s="325">
        <f t="shared" si="10"/>
        <v>0</v>
      </c>
      <c r="I110" s="325" t="str">
        <f t="shared" ref="I110:I141" si="11">IF(ISERROR(H110/$H$156),"",(H110/$H$156))</f>
        <v/>
      </c>
      <c r="J110" s="183"/>
      <c r="K110" s="183"/>
    </row>
    <row r="111" spans="1:11" s="62" customFormat="1" ht="13.8">
      <c r="A111" s="338" t="s">
        <v>315</v>
      </c>
      <c r="B111" s="338">
        <v>330</v>
      </c>
      <c r="C111" s="358" t="s">
        <v>427</v>
      </c>
      <c r="D111" s="325">
        <f>'Sch C'!D138</f>
        <v>0</v>
      </c>
      <c r="E111" s="325">
        <f>'Sch C'!E138</f>
        <v>0</v>
      </c>
      <c r="F111" s="325">
        <f>'Sch C'!F138</f>
        <v>0</v>
      </c>
      <c r="G111" s="325"/>
      <c r="H111" s="325">
        <f t="shared" si="10"/>
        <v>0</v>
      </c>
      <c r="I111" s="325" t="str">
        <f t="shared" si="11"/>
        <v/>
      </c>
      <c r="J111" s="183"/>
      <c r="K111" s="183"/>
    </row>
    <row r="112" spans="1:11" s="62" customFormat="1" ht="13.8">
      <c r="A112" s="338" t="s">
        <v>315</v>
      </c>
      <c r="B112" s="338">
        <v>390</v>
      </c>
      <c r="C112" s="358" t="s">
        <v>572</v>
      </c>
      <c r="D112" s="325">
        <f>'Sch C'!D139</f>
        <v>0</v>
      </c>
      <c r="E112" s="325">
        <f>'Sch C'!E139</f>
        <v>0</v>
      </c>
      <c r="F112" s="325">
        <f>'Sch C'!F139</f>
        <v>0</v>
      </c>
      <c r="G112" s="325"/>
      <c r="H112" s="325">
        <f t="shared" si="10"/>
        <v>0</v>
      </c>
      <c r="I112" s="325" t="str">
        <f t="shared" si="11"/>
        <v/>
      </c>
      <c r="J112" s="183"/>
      <c r="K112" s="183"/>
    </row>
    <row r="113" spans="1:11" s="62" customFormat="1" ht="13.8">
      <c r="A113" s="338" t="s">
        <v>315</v>
      </c>
      <c r="B113" s="338" t="s">
        <v>473</v>
      </c>
      <c r="C113" s="358" t="s">
        <v>241</v>
      </c>
      <c r="D113" s="325">
        <f>'Sch C'!D141</f>
        <v>0</v>
      </c>
      <c r="E113" s="325">
        <f>'Sch C'!E141</f>
        <v>0</v>
      </c>
      <c r="F113" s="325">
        <f>'Sch C'!F141</f>
        <v>0</v>
      </c>
      <c r="G113" s="325"/>
      <c r="H113" s="325">
        <f>IF(ISERROR(F113+G113)," ",(F113+G113))</f>
        <v>0</v>
      </c>
      <c r="I113" s="325" t="str">
        <f t="shared" si="11"/>
        <v/>
      </c>
      <c r="J113" s="183"/>
      <c r="K113" s="183"/>
    </row>
    <row r="114" spans="1:11" s="62" customFormat="1" ht="13.8">
      <c r="A114" s="338" t="s">
        <v>315</v>
      </c>
      <c r="B114" s="338" t="s">
        <v>474</v>
      </c>
      <c r="C114" s="358" t="s">
        <v>242</v>
      </c>
      <c r="D114" s="325">
        <f>'Sch C'!D142</f>
        <v>0</v>
      </c>
      <c r="E114" s="325">
        <f>'Sch C'!E142</f>
        <v>0</v>
      </c>
      <c r="F114" s="325">
        <f>'Sch C'!F142</f>
        <v>0</v>
      </c>
      <c r="G114" s="325"/>
      <c r="H114" s="325">
        <f t="shared" ref="H114:H119" si="12">IF(ISERROR(F114+G114),"",(F114+G114))</f>
        <v>0</v>
      </c>
      <c r="I114" s="325" t="str">
        <f t="shared" si="11"/>
        <v/>
      </c>
      <c r="J114" s="183"/>
      <c r="K114" s="183"/>
    </row>
    <row r="115" spans="1:11" s="62" customFormat="1" ht="13.8">
      <c r="A115" s="338" t="s">
        <v>315</v>
      </c>
      <c r="B115" s="338" t="s">
        <v>475</v>
      </c>
      <c r="C115" s="358" t="s">
        <v>243</v>
      </c>
      <c r="D115" s="325">
        <f>'Sch C'!D143</f>
        <v>0</v>
      </c>
      <c r="E115" s="325">
        <f>'Sch C'!E143</f>
        <v>0</v>
      </c>
      <c r="F115" s="325">
        <f>'Sch C'!F143</f>
        <v>0</v>
      </c>
      <c r="G115" s="325"/>
      <c r="H115" s="325">
        <f t="shared" si="12"/>
        <v>0</v>
      </c>
      <c r="I115" s="325" t="str">
        <f t="shared" si="11"/>
        <v/>
      </c>
      <c r="J115" s="183"/>
      <c r="K115" s="183"/>
    </row>
    <row r="116" spans="1:11" s="62" customFormat="1" ht="13.8">
      <c r="A116" s="338" t="s">
        <v>315</v>
      </c>
      <c r="B116" s="338" t="s">
        <v>476</v>
      </c>
      <c r="C116" s="358" t="s">
        <v>244</v>
      </c>
      <c r="D116" s="325">
        <f>'Sch C'!D144</f>
        <v>0</v>
      </c>
      <c r="E116" s="325">
        <f>'Sch C'!E144</f>
        <v>0</v>
      </c>
      <c r="F116" s="325">
        <f>'Sch C'!F144</f>
        <v>0</v>
      </c>
      <c r="G116" s="325"/>
      <c r="H116" s="325">
        <f t="shared" si="12"/>
        <v>0</v>
      </c>
      <c r="I116" s="325" t="str">
        <f t="shared" si="11"/>
        <v/>
      </c>
      <c r="J116" s="183"/>
      <c r="K116" s="183"/>
    </row>
    <row r="117" spans="1:11" s="62" customFormat="1" ht="13.8">
      <c r="A117" s="338" t="s">
        <v>315</v>
      </c>
      <c r="B117" s="338" t="s">
        <v>477</v>
      </c>
      <c r="C117" s="358" t="s">
        <v>245</v>
      </c>
      <c r="D117" s="325">
        <f>'Sch C'!D145</f>
        <v>0</v>
      </c>
      <c r="E117" s="325">
        <f>'Sch C'!E145</f>
        <v>0</v>
      </c>
      <c r="F117" s="325">
        <f>'Sch C'!F145</f>
        <v>0</v>
      </c>
      <c r="G117" s="325"/>
      <c r="H117" s="325">
        <f t="shared" si="12"/>
        <v>0</v>
      </c>
      <c r="I117" s="325" t="str">
        <f t="shared" si="11"/>
        <v/>
      </c>
      <c r="J117" s="183"/>
      <c r="K117" s="183"/>
    </row>
    <row r="118" spans="1:11" s="62" customFormat="1" ht="13.8">
      <c r="A118" s="338" t="s">
        <v>315</v>
      </c>
      <c r="B118" s="338">
        <v>490</v>
      </c>
      <c r="C118" s="358" t="s">
        <v>570</v>
      </c>
      <c r="D118" s="325">
        <f>'Sch C'!D146</f>
        <v>0</v>
      </c>
      <c r="E118" s="325">
        <f>'Sch C'!E146</f>
        <v>0</v>
      </c>
      <c r="F118" s="325">
        <f>'Sch C'!F146</f>
        <v>0</v>
      </c>
      <c r="G118" s="325"/>
      <c r="H118" s="325">
        <f>IF(ISERROR(F118+G118),"",(F118+G118))</f>
        <v>0</v>
      </c>
      <c r="I118" s="325" t="str">
        <f t="shared" si="11"/>
        <v/>
      </c>
      <c r="J118" s="183"/>
      <c r="K118" s="183"/>
    </row>
    <row r="119" spans="1:11" s="62" customFormat="1" ht="13.8">
      <c r="A119" s="345" t="s">
        <v>315</v>
      </c>
      <c r="B119" s="345">
        <v>999</v>
      </c>
      <c r="C119" s="362" t="s">
        <v>573</v>
      </c>
      <c r="D119" s="344">
        <f>SUM(D102:D118)</f>
        <v>0</v>
      </c>
      <c r="E119" s="344">
        <f>SUM(E102:E118)</f>
        <v>0</v>
      </c>
      <c r="F119" s="344">
        <f>SUM(F102:F118)</f>
        <v>0</v>
      </c>
      <c r="G119" s="344">
        <f>SUM(G102:G118)</f>
        <v>0</v>
      </c>
      <c r="H119" s="344">
        <f t="shared" si="12"/>
        <v>0</v>
      </c>
      <c r="I119" s="344" t="str">
        <f t="shared" si="11"/>
        <v/>
      </c>
      <c r="J119" s="183"/>
      <c r="K119" s="183"/>
    </row>
    <row r="120" spans="1:11" s="62" customFormat="1" ht="13.8">
      <c r="A120" s="338" t="s">
        <v>320</v>
      </c>
      <c r="B120" s="339" t="s">
        <v>137</v>
      </c>
      <c r="C120" s="358" t="s">
        <v>321</v>
      </c>
      <c r="D120" s="325">
        <f>'Sch C'!D150</f>
        <v>0</v>
      </c>
      <c r="E120" s="325">
        <f>'Sch C'!E150</f>
        <v>0</v>
      </c>
      <c r="F120" s="325">
        <f>'Sch C'!F150</f>
        <v>0</v>
      </c>
      <c r="G120" s="325"/>
      <c r="H120" s="325">
        <f t="shared" ref="H120:H125" si="13">IF(ISERROR(F120+G120),"",(F120+G120))</f>
        <v>0</v>
      </c>
      <c r="I120" s="325" t="str">
        <f t="shared" si="11"/>
        <v/>
      </c>
      <c r="J120" s="241">
        <f>'Sch C'!G150</f>
        <v>0</v>
      </c>
      <c r="K120" s="241">
        <f>'Sch C'!H150</f>
        <v>0</v>
      </c>
    </row>
    <row r="121" spans="1:11" s="62" customFormat="1" ht="13.8">
      <c r="A121" s="338" t="s">
        <v>320</v>
      </c>
      <c r="B121" s="339" t="s">
        <v>139</v>
      </c>
      <c r="C121" s="358" t="s">
        <v>140</v>
      </c>
      <c r="D121" s="325">
        <f>'Sch C'!D151</f>
        <v>0</v>
      </c>
      <c r="E121" s="325">
        <f>'Sch C'!E151</f>
        <v>0</v>
      </c>
      <c r="F121" s="325">
        <f>'Sch C'!F151</f>
        <v>0</v>
      </c>
      <c r="G121" s="325"/>
      <c r="H121" s="325">
        <f t="shared" si="13"/>
        <v>0</v>
      </c>
      <c r="I121" s="325" t="str">
        <f t="shared" si="11"/>
        <v/>
      </c>
      <c r="J121" s="183"/>
      <c r="K121" s="183"/>
    </row>
    <row r="122" spans="1:11" s="62" customFormat="1" ht="13.8">
      <c r="A122" s="338" t="s">
        <v>320</v>
      </c>
      <c r="B122" s="339">
        <v>110</v>
      </c>
      <c r="C122" s="358" t="s">
        <v>249</v>
      </c>
      <c r="D122" s="325">
        <f>'Sch C'!D152</f>
        <v>0</v>
      </c>
      <c r="E122" s="325">
        <f>'Sch C'!E152</f>
        <v>0</v>
      </c>
      <c r="F122" s="325">
        <f>'Sch C'!F152</f>
        <v>0</v>
      </c>
      <c r="G122" s="325"/>
      <c r="H122" s="325">
        <f t="shared" si="13"/>
        <v>0</v>
      </c>
      <c r="I122" s="325" t="str">
        <f t="shared" si="11"/>
        <v/>
      </c>
      <c r="J122" s="183"/>
      <c r="K122" s="183"/>
    </row>
    <row r="123" spans="1:11" s="62" customFormat="1" ht="13.8">
      <c r="A123" s="338" t="s">
        <v>320</v>
      </c>
      <c r="B123" s="339" t="s">
        <v>201</v>
      </c>
      <c r="C123" s="358" t="s">
        <v>214</v>
      </c>
      <c r="D123" s="325">
        <f>'Sch C'!D153</f>
        <v>0</v>
      </c>
      <c r="E123" s="325">
        <f>'Sch C'!E153</f>
        <v>0</v>
      </c>
      <c r="F123" s="325">
        <f>'Sch C'!F153</f>
        <v>0</v>
      </c>
      <c r="G123" s="325"/>
      <c r="H123" s="325">
        <f t="shared" si="13"/>
        <v>0</v>
      </c>
      <c r="I123" s="325" t="str">
        <f t="shared" si="11"/>
        <v/>
      </c>
      <c r="J123" s="183"/>
      <c r="K123" s="183"/>
    </row>
    <row r="124" spans="1:11" s="62" customFormat="1" ht="13.8">
      <c r="A124" s="338" t="s">
        <v>320</v>
      </c>
      <c r="B124" s="339" t="s">
        <v>250</v>
      </c>
      <c r="C124" s="358" t="s">
        <v>570</v>
      </c>
      <c r="D124" s="325">
        <f>'Sch C'!D154</f>
        <v>0</v>
      </c>
      <c r="E124" s="325">
        <f>'Sch C'!E154</f>
        <v>0</v>
      </c>
      <c r="F124" s="325">
        <f>'Sch C'!F154</f>
        <v>0</v>
      </c>
      <c r="G124" s="325"/>
      <c r="H124" s="325">
        <f t="shared" si="13"/>
        <v>0</v>
      </c>
      <c r="I124" s="325" t="str">
        <f t="shared" si="11"/>
        <v/>
      </c>
      <c r="J124" s="183"/>
      <c r="K124" s="183"/>
    </row>
    <row r="125" spans="1:11" s="62" customFormat="1" ht="13.8">
      <c r="A125" s="345" t="s">
        <v>320</v>
      </c>
      <c r="B125" s="345">
        <v>999</v>
      </c>
      <c r="C125" s="362" t="s">
        <v>574</v>
      </c>
      <c r="D125" s="344">
        <f>SUM(D120:D124)</f>
        <v>0</v>
      </c>
      <c r="E125" s="344">
        <f>SUM(E120:E124)</f>
        <v>0</v>
      </c>
      <c r="F125" s="344">
        <f>SUM(F120:F124)</f>
        <v>0</v>
      </c>
      <c r="G125" s="344">
        <f>SUM(G120:G124)</f>
        <v>0</v>
      </c>
      <c r="H125" s="344">
        <f t="shared" si="13"/>
        <v>0</v>
      </c>
      <c r="I125" s="344" t="str">
        <f t="shared" si="11"/>
        <v/>
      </c>
      <c r="J125" s="183"/>
      <c r="K125" s="183"/>
    </row>
    <row r="126" spans="1:11" s="62" customFormat="1" ht="13.8">
      <c r="A126" s="338" t="s">
        <v>322</v>
      </c>
      <c r="B126" s="339" t="s">
        <v>137</v>
      </c>
      <c r="C126" s="358" t="s">
        <v>198</v>
      </c>
      <c r="D126" s="325">
        <f>'Sch C'!D158</f>
        <v>0</v>
      </c>
      <c r="E126" s="325">
        <f>'Sch C'!E158</f>
        <v>0</v>
      </c>
      <c r="F126" s="325">
        <f>'Sch C'!F158</f>
        <v>0</v>
      </c>
      <c r="G126" s="325"/>
      <c r="H126" s="325">
        <f>IF(ISERROR(F126+G126),"",(F126+G126))</f>
        <v>0</v>
      </c>
      <c r="I126" s="325" t="str">
        <f t="shared" si="11"/>
        <v/>
      </c>
      <c r="J126" s="241">
        <f>'Sch C'!G158</f>
        <v>0</v>
      </c>
      <c r="K126" s="241">
        <f>'Sch C'!H158</f>
        <v>0</v>
      </c>
    </row>
    <row r="127" spans="1:11" s="62" customFormat="1" ht="13.8">
      <c r="A127" s="338" t="s">
        <v>322</v>
      </c>
      <c r="B127" s="339" t="s">
        <v>139</v>
      </c>
      <c r="C127" s="358" t="s">
        <v>248</v>
      </c>
      <c r="D127" s="325">
        <f>'Sch C'!D159</f>
        <v>0</v>
      </c>
      <c r="E127" s="325">
        <f>'Sch C'!E159</f>
        <v>0</v>
      </c>
      <c r="F127" s="325">
        <f>'Sch C'!F159</f>
        <v>0</v>
      </c>
      <c r="G127" s="325"/>
      <c r="H127" s="325">
        <f>IF(ISERROR(F127+G127),"",(F127+G127))</f>
        <v>0</v>
      </c>
      <c r="I127" s="325" t="str">
        <f t="shared" si="11"/>
        <v/>
      </c>
      <c r="J127" s="183"/>
      <c r="K127" s="183"/>
    </row>
    <row r="128" spans="1:11" s="62" customFormat="1" ht="13.8">
      <c r="A128" s="338" t="s">
        <v>322</v>
      </c>
      <c r="B128" s="339">
        <v>110</v>
      </c>
      <c r="C128" s="358" t="s">
        <v>469</v>
      </c>
      <c r="D128" s="325">
        <f>'Sch C'!D160</f>
        <v>0</v>
      </c>
      <c r="E128" s="325">
        <f>'Sch C'!E160</f>
        <v>0</v>
      </c>
      <c r="F128" s="325">
        <f>'Sch C'!F160</f>
        <v>0</v>
      </c>
      <c r="G128" s="325"/>
      <c r="H128" s="325">
        <f t="shared" ref="H128:H139" si="14">IF(ISERROR(F128+G128),"",(F128+G128))</f>
        <v>0</v>
      </c>
      <c r="I128" s="325" t="str">
        <f t="shared" si="11"/>
        <v/>
      </c>
      <c r="J128" s="183"/>
      <c r="K128" s="183"/>
    </row>
    <row r="129" spans="1:11" s="62" customFormat="1" ht="13.8">
      <c r="A129" s="338" t="s">
        <v>322</v>
      </c>
      <c r="B129" s="338">
        <v>310</v>
      </c>
      <c r="C129" s="358" t="s">
        <v>214</v>
      </c>
      <c r="D129" s="325">
        <f>'Sch C'!D161</f>
        <v>0</v>
      </c>
      <c r="E129" s="325">
        <f>'Sch C'!E161</f>
        <v>0</v>
      </c>
      <c r="F129" s="325">
        <f>'Sch C'!F161</f>
        <v>0</v>
      </c>
      <c r="G129" s="325"/>
      <c r="H129" s="325">
        <f t="shared" si="14"/>
        <v>0</v>
      </c>
      <c r="I129" s="325" t="str">
        <f t="shared" si="11"/>
        <v/>
      </c>
      <c r="J129" s="242"/>
      <c r="K129" s="242"/>
    </row>
    <row r="130" spans="1:11" s="62" customFormat="1" ht="13.8">
      <c r="A130" s="338" t="s">
        <v>322</v>
      </c>
      <c r="B130" s="338">
        <v>313</v>
      </c>
      <c r="C130" s="358" t="s">
        <v>254</v>
      </c>
      <c r="D130" s="325">
        <f>'Sch C'!D162</f>
        <v>0</v>
      </c>
      <c r="E130" s="325">
        <f>'Sch C'!E162</f>
        <v>0</v>
      </c>
      <c r="F130" s="325">
        <f>'Sch C'!F162</f>
        <v>0</v>
      </c>
      <c r="G130" s="325"/>
      <c r="H130" s="325">
        <f t="shared" si="14"/>
        <v>0</v>
      </c>
      <c r="I130" s="325" t="str">
        <f t="shared" si="11"/>
        <v/>
      </c>
      <c r="J130" s="242"/>
      <c r="K130" s="242"/>
    </row>
    <row r="131" spans="1:11" s="62" customFormat="1" ht="13.8">
      <c r="A131" s="338" t="s">
        <v>322</v>
      </c>
      <c r="B131" s="338">
        <v>314</v>
      </c>
      <c r="C131" s="358" t="s">
        <v>256</v>
      </c>
      <c r="D131" s="325">
        <f>'Sch C'!D163</f>
        <v>0</v>
      </c>
      <c r="E131" s="325">
        <f>'Sch C'!E163</f>
        <v>0</v>
      </c>
      <c r="F131" s="325">
        <f>'Sch C'!F163</f>
        <v>0</v>
      </c>
      <c r="G131" s="325"/>
      <c r="H131" s="325">
        <f t="shared" si="14"/>
        <v>0</v>
      </c>
      <c r="I131" s="325" t="str">
        <f t="shared" si="11"/>
        <v/>
      </c>
      <c r="J131" s="242"/>
      <c r="K131" s="242"/>
    </row>
    <row r="132" spans="1:11" s="62" customFormat="1" ht="13.8">
      <c r="A132" s="338" t="s">
        <v>322</v>
      </c>
      <c r="B132" s="338">
        <v>315</v>
      </c>
      <c r="C132" s="358" t="s">
        <v>258</v>
      </c>
      <c r="D132" s="325">
        <f>'Sch C'!D164</f>
        <v>0</v>
      </c>
      <c r="E132" s="325">
        <f>'Sch C'!E164</f>
        <v>0</v>
      </c>
      <c r="F132" s="325">
        <f>'Sch C'!F164</f>
        <v>0</v>
      </c>
      <c r="G132" s="325"/>
      <c r="H132" s="325">
        <f t="shared" si="14"/>
        <v>0</v>
      </c>
      <c r="I132" s="325" t="str">
        <f t="shared" si="11"/>
        <v/>
      </c>
      <c r="J132" s="242"/>
      <c r="K132" s="242"/>
    </row>
    <row r="133" spans="1:11" s="62" customFormat="1" ht="13.8">
      <c r="A133" s="338" t="s">
        <v>322</v>
      </c>
      <c r="B133" s="338">
        <v>316</v>
      </c>
      <c r="C133" s="358" t="s">
        <v>260</v>
      </c>
      <c r="D133" s="325">
        <f>'Sch C'!D165</f>
        <v>0</v>
      </c>
      <c r="E133" s="325">
        <f>'Sch C'!E165</f>
        <v>0</v>
      </c>
      <c r="F133" s="325">
        <f>'Sch C'!F165</f>
        <v>0</v>
      </c>
      <c r="G133" s="325"/>
      <c r="H133" s="325">
        <f t="shared" si="14"/>
        <v>0</v>
      </c>
      <c r="I133" s="325" t="str">
        <f t="shared" si="11"/>
        <v/>
      </c>
      <c r="J133" s="242"/>
      <c r="K133" s="242"/>
    </row>
    <row r="134" spans="1:11" s="62" customFormat="1" ht="13.8">
      <c r="A134" s="338" t="s">
        <v>322</v>
      </c>
      <c r="B134" s="338">
        <v>317</v>
      </c>
      <c r="C134" s="358" t="s">
        <v>262</v>
      </c>
      <c r="D134" s="325">
        <f>'Sch C'!D166</f>
        <v>0</v>
      </c>
      <c r="E134" s="325">
        <f>'Sch C'!E166</f>
        <v>0</v>
      </c>
      <c r="F134" s="325">
        <f>'Sch C'!F166</f>
        <v>0</v>
      </c>
      <c r="G134" s="325"/>
      <c r="H134" s="325">
        <f t="shared" si="14"/>
        <v>0</v>
      </c>
      <c r="I134" s="325" t="str">
        <f t="shared" si="11"/>
        <v/>
      </c>
      <c r="J134" s="242"/>
      <c r="K134" s="242"/>
    </row>
    <row r="135" spans="1:11" s="62" customFormat="1" ht="13.8">
      <c r="A135" s="338" t="s">
        <v>322</v>
      </c>
      <c r="B135" s="338">
        <v>318</v>
      </c>
      <c r="C135" s="358" t="s">
        <v>264</v>
      </c>
      <c r="D135" s="325">
        <f>'Sch C'!D167</f>
        <v>0</v>
      </c>
      <c r="E135" s="325">
        <f>'Sch C'!E167</f>
        <v>0</v>
      </c>
      <c r="F135" s="325">
        <f>'Sch C'!F167</f>
        <v>0</v>
      </c>
      <c r="G135" s="325"/>
      <c r="H135" s="325">
        <f t="shared" si="14"/>
        <v>0</v>
      </c>
      <c r="I135" s="325" t="str">
        <f t="shared" si="11"/>
        <v/>
      </c>
      <c r="J135" s="242"/>
      <c r="K135" s="242"/>
    </row>
    <row r="136" spans="1:11" s="62" customFormat="1" ht="13.8">
      <c r="A136" s="338" t="s">
        <v>322</v>
      </c>
      <c r="B136" s="338">
        <v>319</v>
      </c>
      <c r="C136" s="358" t="s">
        <v>266</v>
      </c>
      <c r="D136" s="325">
        <f>'Sch C'!D168</f>
        <v>0</v>
      </c>
      <c r="E136" s="325">
        <f>'Sch C'!E168</f>
        <v>0</v>
      </c>
      <c r="F136" s="325">
        <f>'Sch C'!F168</f>
        <v>0</v>
      </c>
      <c r="G136" s="325"/>
      <c r="H136" s="325">
        <f t="shared" si="14"/>
        <v>0</v>
      </c>
      <c r="I136" s="325" t="str">
        <f t="shared" si="11"/>
        <v/>
      </c>
      <c r="J136" s="183"/>
      <c r="K136" s="183"/>
    </row>
    <row r="137" spans="1:11" s="62" customFormat="1" ht="13.8">
      <c r="A137" s="338" t="s">
        <v>322</v>
      </c>
      <c r="B137" s="338">
        <v>391</v>
      </c>
      <c r="C137" s="358" t="s">
        <v>268</v>
      </c>
      <c r="D137" s="325">
        <f>'Sch C'!D169</f>
        <v>0</v>
      </c>
      <c r="E137" s="325">
        <f>'Sch C'!E169</f>
        <v>0</v>
      </c>
      <c r="F137" s="325">
        <f>'Sch C'!F169</f>
        <v>0</v>
      </c>
      <c r="G137" s="325"/>
      <c r="H137" s="325">
        <f t="shared" si="14"/>
        <v>0</v>
      </c>
      <c r="I137" s="325" t="str">
        <f t="shared" si="11"/>
        <v/>
      </c>
      <c r="J137" s="183"/>
      <c r="K137" s="183"/>
    </row>
    <row r="138" spans="1:11" s="62" customFormat="1" ht="13.8">
      <c r="A138" s="338" t="s">
        <v>322</v>
      </c>
      <c r="B138" s="338">
        <v>392</v>
      </c>
      <c r="C138" s="358" t="s">
        <v>323</v>
      </c>
      <c r="D138" s="325">
        <f>'Sch C'!D170</f>
        <v>0</v>
      </c>
      <c r="E138" s="325">
        <f>'Sch C'!E170</f>
        <v>0</v>
      </c>
      <c r="F138" s="325">
        <f>'Sch C'!F170</f>
        <v>0</v>
      </c>
      <c r="G138" s="325"/>
      <c r="H138" s="325">
        <f t="shared" si="14"/>
        <v>0</v>
      </c>
      <c r="I138" s="325" t="str">
        <f t="shared" si="11"/>
        <v/>
      </c>
      <c r="J138" s="183"/>
      <c r="K138" s="183"/>
    </row>
    <row r="139" spans="1:11" s="62" customFormat="1" ht="13.8">
      <c r="A139" s="338" t="s">
        <v>322</v>
      </c>
      <c r="B139" s="338">
        <v>490</v>
      </c>
      <c r="C139" s="358" t="s">
        <v>570</v>
      </c>
      <c r="D139" s="325">
        <f>'Sch C'!D171</f>
        <v>0</v>
      </c>
      <c r="E139" s="325">
        <f>'Sch C'!E171</f>
        <v>0</v>
      </c>
      <c r="F139" s="325">
        <f>'Sch C'!F171</f>
        <v>0</v>
      </c>
      <c r="G139" s="325"/>
      <c r="H139" s="325">
        <f t="shared" si="14"/>
        <v>0</v>
      </c>
      <c r="I139" s="325" t="str">
        <f t="shared" si="11"/>
        <v/>
      </c>
      <c r="J139" s="183"/>
      <c r="K139" s="183"/>
    </row>
    <row r="140" spans="1:11" s="62" customFormat="1" ht="13.8">
      <c r="A140" s="345" t="s">
        <v>322</v>
      </c>
      <c r="B140" s="345">
        <v>999</v>
      </c>
      <c r="C140" s="364" t="s">
        <v>575</v>
      </c>
      <c r="D140" s="344">
        <f>SUM(D126:D139)</f>
        <v>0</v>
      </c>
      <c r="E140" s="344">
        <f>SUM(E126:E139)</f>
        <v>0</v>
      </c>
      <c r="F140" s="344">
        <f>SUM(F126:F139)</f>
        <v>0</v>
      </c>
      <c r="G140" s="344">
        <f>SUM(G126:G139)</f>
        <v>0</v>
      </c>
      <c r="H140" s="344">
        <f t="shared" ref="H140:H145" si="15">IF(ISERROR(F140+G140),"",(F140+G140))</f>
        <v>0</v>
      </c>
      <c r="I140" s="344" t="str">
        <f t="shared" si="11"/>
        <v/>
      </c>
      <c r="J140" s="183"/>
      <c r="K140" s="183"/>
    </row>
    <row r="141" spans="1:11" s="62" customFormat="1" ht="13.8">
      <c r="A141" s="338" t="s">
        <v>448</v>
      </c>
      <c r="B141" s="343" t="s">
        <v>132</v>
      </c>
      <c r="C141" s="358" t="s">
        <v>410</v>
      </c>
      <c r="D141" s="325">
        <f>'Sch C'!D186</f>
        <v>0</v>
      </c>
      <c r="E141" s="325">
        <f>'Sch C'!E186</f>
        <v>0</v>
      </c>
      <c r="F141" s="325">
        <f>'Sch C'!F186</f>
        <v>0</v>
      </c>
      <c r="G141" s="325"/>
      <c r="H141" s="325">
        <f t="shared" si="15"/>
        <v>0</v>
      </c>
      <c r="I141" s="325" t="str">
        <f t="shared" si="11"/>
        <v/>
      </c>
      <c r="J141" s="241">
        <f>'Sch C'!G186</f>
        <v>0</v>
      </c>
      <c r="K141" s="241">
        <f>'Sch C'!H186</f>
        <v>0</v>
      </c>
    </row>
    <row r="142" spans="1:11" s="62" customFormat="1" ht="13.8">
      <c r="A142" s="338" t="s">
        <v>448</v>
      </c>
      <c r="B142" s="343" t="s">
        <v>191</v>
      </c>
      <c r="C142" s="358" t="s">
        <v>411</v>
      </c>
      <c r="D142" s="325">
        <f>'Sch C'!D187</f>
        <v>0</v>
      </c>
      <c r="E142" s="325">
        <f>'Sch C'!E187</f>
        <v>0</v>
      </c>
      <c r="F142" s="325">
        <f>'Sch C'!F187</f>
        <v>0</v>
      </c>
      <c r="G142" s="325"/>
      <c r="H142" s="325">
        <f t="shared" si="15"/>
        <v>0</v>
      </c>
      <c r="I142" s="325" t="str">
        <f t="shared" ref="I142:I156" si="16">IF(ISERROR(H142/$H$156),"",(H142/$H$156))</f>
        <v/>
      </c>
      <c r="J142" s="59"/>
      <c r="K142" s="59"/>
    </row>
    <row r="143" spans="1:11" s="62" customFormat="1" ht="13.8">
      <c r="A143" s="338" t="s">
        <v>448</v>
      </c>
      <c r="B143" s="343" t="s">
        <v>196</v>
      </c>
      <c r="C143" s="358" t="s">
        <v>578</v>
      </c>
      <c r="D143" s="325">
        <f>'Sch C'!D188</f>
        <v>0</v>
      </c>
      <c r="E143" s="325">
        <f>'Sch C'!E188</f>
        <v>0</v>
      </c>
      <c r="F143" s="325">
        <f>'Sch C'!F188</f>
        <v>0</v>
      </c>
      <c r="G143" s="325"/>
      <c r="H143" s="325">
        <f t="shared" si="15"/>
        <v>0</v>
      </c>
      <c r="I143" s="325" t="str">
        <f t="shared" si="16"/>
        <v/>
      </c>
      <c r="J143" s="59"/>
      <c r="K143" s="183"/>
    </row>
    <row r="144" spans="1:11" s="62" customFormat="1" ht="13.8">
      <c r="A144" s="338" t="s">
        <v>448</v>
      </c>
      <c r="B144" s="343" t="s">
        <v>139</v>
      </c>
      <c r="C144" s="358" t="s">
        <v>579</v>
      </c>
      <c r="D144" s="325">
        <f>'Sch C'!D189</f>
        <v>0</v>
      </c>
      <c r="E144" s="325">
        <f>'Sch C'!E189</f>
        <v>0</v>
      </c>
      <c r="F144" s="325">
        <f>'Sch C'!F189</f>
        <v>0</v>
      </c>
      <c r="G144" s="325"/>
      <c r="H144" s="325">
        <f t="shared" si="15"/>
        <v>0</v>
      </c>
      <c r="I144" s="325" t="str">
        <f t="shared" si="16"/>
        <v/>
      </c>
      <c r="J144" s="59"/>
      <c r="K144" s="183"/>
    </row>
    <row r="145" spans="1:11" s="62" customFormat="1" ht="13.8">
      <c r="A145" s="338" t="s">
        <v>448</v>
      </c>
      <c r="B145" s="343" t="s">
        <v>157</v>
      </c>
      <c r="C145" s="358" t="s">
        <v>413</v>
      </c>
      <c r="D145" s="325">
        <f>'Sch C'!D190</f>
        <v>0</v>
      </c>
      <c r="E145" s="325">
        <f>'Sch C'!E190</f>
        <v>0</v>
      </c>
      <c r="F145" s="325">
        <f>'Sch C'!F190</f>
        <v>0</v>
      </c>
      <c r="G145" s="325"/>
      <c r="H145" s="325">
        <f t="shared" si="15"/>
        <v>0</v>
      </c>
      <c r="I145" s="325" t="str">
        <f t="shared" si="16"/>
        <v/>
      </c>
      <c r="J145" s="59"/>
      <c r="K145" s="183"/>
    </row>
    <row r="146" spans="1:11" s="62" customFormat="1" ht="13.8">
      <c r="A146" s="338" t="s">
        <v>448</v>
      </c>
      <c r="B146" s="343" t="s">
        <v>193</v>
      </c>
      <c r="C146" s="358" t="s">
        <v>577</v>
      </c>
      <c r="D146" s="325">
        <f>'Sch C'!D191</f>
        <v>0</v>
      </c>
      <c r="E146" s="325">
        <f>'Sch C'!E191</f>
        <v>0</v>
      </c>
      <c r="F146" s="325">
        <f>'Sch C'!F191</f>
        <v>0</v>
      </c>
      <c r="G146" s="325"/>
      <c r="H146" s="325">
        <f t="shared" ref="H146:H155" si="17">IF(ISERROR(F146+G146),"",(F146+G146))</f>
        <v>0</v>
      </c>
      <c r="I146" s="325" t="str">
        <f t="shared" si="16"/>
        <v/>
      </c>
      <c r="J146" s="59"/>
      <c r="K146" s="183"/>
    </row>
    <row r="147" spans="1:11" s="62" customFormat="1" ht="13.8">
      <c r="A147" s="338" t="s">
        <v>448</v>
      </c>
      <c r="B147" s="343" t="s">
        <v>210</v>
      </c>
      <c r="C147" s="358" t="s">
        <v>576</v>
      </c>
      <c r="D147" s="325">
        <f>'Sch C'!D192</f>
        <v>0</v>
      </c>
      <c r="E147" s="325">
        <f>'Sch C'!E192</f>
        <v>0</v>
      </c>
      <c r="F147" s="325">
        <f>'Sch C'!F192</f>
        <v>0</v>
      </c>
      <c r="G147" s="325"/>
      <c r="H147" s="325">
        <f t="shared" si="17"/>
        <v>0</v>
      </c>
      <c r="I147" s="325" t="str">
        <f t="shared" si="16"/>
        <v/>
      </c>
      <c r="J147" s="59"/>
      <c r="K147" s="183"/>
    </row>
    <row r="148" spans="1:11" s="62" customFormat="1" ht="13.8">
      <c r="A148" s="338" t="s">
        <v>448</v>
      </c>
      <c r="B148" s="343" t="s">
        <v>430</v>
      </c>
      <c r="C148" s="358" t="s">
        <v>431</v>
      </c>
      <c r="D148" s="325">
        <f>'Sch C'!D193</f>
        <v>0</v>
      </c>
      <c r="E148" s="325">
        <f>'Sch C'!E193</f>
        <v>0</v>
      </c>
      <c r="F148" s="325">
        <f>'Sch C'!F193</f>
        <v>0</v>
      </c>
      <c r="G148" s="325"/>
      <c r="H148" s="325">
        <f t="shared" si="17"/>
        <v>0</v>
      </c>
      <c r="I148" s="325" t="str">
        <f t="shared" si="16"/>
        <v/>
      </c>
      <c r="J148" s="59"/>
      <c r="K148" s="183"/>
    </row>
    <row r="149" spans="1:11" s="62" customFormat="1" ht="13.8">
      <c r="A149" s="338" t="s">
        <v>448</v>
      </c>
      <c r="B149" s="343" t="s">
        <v>215</v>
      </c>
      <c r="C149" s="358" t="s">
        <v>654</v>
      </c>
      <c r="D149" s="325">
        <f>'Sch C'!D194</f>
        <v>0</v>
      </c>
      <c r="E149" s="325">
        <f>'Sch C'!E194</f>
        <v>0</v>
      </c>
      <c r="F149" s="325">
        <f>'Sch C'!F194</f>
        <v>0</v>
      </c>
      <c r="G149" s="325"/>
      <c r="H149" s="325">
        <f t="shared" si="17"/>
        <v>0</v>
      </c>
      <c r="I149" s="325" t="str">
        <f t="shared" si="16"/>
        <v/>
      </c>
      <c r="J149" s="59"/>
      <c r="K149" s="183"/>
    </row>
    <row r="150" spans="1:11" s="62" customFormat="1" ht="13.8">
      <c r="A150" s="338" t="s">
        <v>448</v>
      </c>
      <c r="B150" s="343" t="s">
        <v>217</v>
      </c>
      <c r="C150" s="358" t="s">
        <v>449</v>
      </c>
      <c r="D150" s="325">
        <f>'Sch C'!D195</f>
        <v>0</v>
      </c>
      <c r="E150" s="325">
        <f>'Sch C'!E195</f>
        <v>0</v>
      </c>
      <c r="F150" s="325">
        <f>'Sch C'!F195</f>
        <v>0</v>
      </c>
      <c r="G150" s="325"/>
      <c r="H150" s="325">
        <f t="shared" si="17"/>
        <v>0</v>
      </c>
      <c r="I150" s="325" t="str">
        <f t="shared" si="16"/>
        <v/>
      </c>
      <c r="J150" s="59"/>
      <c r="K150" s="183"/>
    </row>
    <row r="151" spans="1:11" s="62" customFormat="1" ht="13.8">
      <c r="A151" s="338" t="s">
        <v>448</v>
      </c>
      <c r="B151" s="343" t="s">
        <v>434</v>
      </c>
      <c r="C151" s="358" t="s">
        <v>450</v>
      </c>
      <c r="D151" s="325">
        <f>'Sch C'!D196</f>
        <v>0</v>
      </c>
      <c r="E151" s="325">
        <f>'Sch C'!E196</f>
        <v>0</v>
      </c>
      <c r="F151" s="325">
        <f>'Sch C'!F196</f>
        <v>0</v>
      </c>
      <c r="G151" s="325"/>
      <c r="H151" s="325">
        <f t="shared" si="17"/>
        <v>0</v>
      </c>
      <c r="I151" s="325" t="str">
        <f t="shared" si="16"/>
        <v/>
      </c>
      <c r="J151" s="59"/>
      <c r="K151" s="183"/>
    </row>
    <row r="152" spans="1:11" s="62" customFormat="1" ht="13.8">
      <c r="A152" s="338" t="s">
        <v>448</v>
      </c>
      <c r="B152" s="343" t="s">
        <v>414</v>
      </c>
      <c r="C152" s="358" t="s">
        <v>447</v>
      </c>
      <c r="D152" s="325">
        <f>'Sch C'!D197</f>
        <v>0</v>
      </c>
      <c r="E152" s="325">
        <f>'Sch C'!E197</f>
        <v>0</v>
      </c>
      <c r="F152" s="325">
        <f>'Sch C'!F197</f>
        <v>0</v>
      </c>
      <c r="G152" s="325"/>
      <c r="H152" s="325">
        <f t="shared" si="17"/>
        <v>0</v>
      </c>
      <c r="I152" s="325" t="str">
        <f t="shared" si="16"/>
        <v/>
      </c>
      <c r="J152" s="59"/>
      <c r="K152" s="183"/>
    </row>
    <row r="153" spans="1:11" s="62" customFormat="1" ht="13.8">
      <c r="A153" s="338" t="s">
        <v>448</v>
      </c>
      <c r="B153" s="343" t="s">
        <v>415</v>
      </c>
      <c r="C153" s="358" t="s">
        <v>416</v>
      </c>
      <c r="D153" s="325">
        <f>'Sch C'!D198</f>
        <v>0</v>
      </c>
      <c r="E153" s="325">
        <f>'Sch C'!E198</f>
        <v>0</v>
      </c>
      <c r="F153" s="325">
        <f>'Sch C'!F198</f>
        <v>0</v>
      </c>
      <c r="G153" s="325"/>
      <c r="H153" s="325">
        <f t="shared" si="17"/>
        <v>0</v>
      </c>
      <c r="I153" s="325" t="str">
        <f t="shared" si="16"/>
        <v/>
      </c>
      <c r="J153" s="59"/>
      <c r="K153" s="183"/>
    </row>
    <row r="154" spans="1:11" s="62" customFormat="1" ht="13.8">
      <c r="A154" s="338" t="s">
        <v>448</v>
      </c>
      <c r="B154" s="343" t="s">
        <v>250</v>
      </c>
      <c r="C154" s="358" t="s">
        <v>570</v>
      </c>
      <c r="D154" s="325">
        <f>'Sch C'!D199</f>
        <v>0</v>
      </c>
      <c r="E154" s="325">
        <f>'Sch C'!E199</f>
        <v>0</v>
      </c>
      <c r="F154" s="325">
        <f>'Sch C'!F199</f>
        <v>0</v>
      </c>
      <c r="G154" s="325"/>
      <c r="H154" s="325">
        <f t="shared" si="17"/>
        <v>0</v>
      </c>
      <c r="I154" s="325" t="str">
        <f t="shared" si="16"/>
        <v/>
      </c>
      <c r="J154" s="59"/>
      <c r="K154" s="183"/>
    </row>
    <row r="155" spans="1:11" s="62" customFormat="1" ht="13.8">
      <c r="A155" s="345" t="s">
        <v>448</v>
      </c>
      <c r="B155" s="352">
        <v>999</v>
      </c>
      <c r="C155" s="362" t="s">
        <v>658</v>
      </c>
      <c r="D155" s="353">
        <f>SUM(D141:D154)</f>
        <v>0</v>
      </c>
      <c r="E155" s="353">
        <f>SUM(E141:E154)</f>
        <v>0</v>
      </c>
      <c r="F155" s="353">
        <f>SUM(F141:F154)</f>
        <v>0</v>
      </c>
      <c r="G155" s="353">
        <f>SUM(G141:G154)</f>
        <v>0</v>
      </c>
      <c r="H155" s="353">
        <f t="shared" si="17"/>
        <v>0</v>
      </c>
      <c r="I155" s="353" t="str">
        <f t="shared" si="16"/>
        <v/>
      </c>
      <c r="J155" s="59"/>
      <c r="K155" s="59"/>
    </row>
    <row r="156" spans="1:11" s="62" customFormat="1" ht="13.8">
      <c r="A156" s="342" t="s">
        <v>583</v>
      </c>
      <c r="B156" s="367" t="s">
        <v>538</v>
      </c>
      <c r="C156" s="365" t="s">
        <v>581</v>
      </c>
      <c r="D156" s="348">
        <f>SUM(D14:D155)/2</f>
        <v>0</v>
      </c>
      <c r="E156" s="348">
        <f>SUM(E14:E155)/2</f>
        <v>0</v>
      </c>
      <c r="F156" s="348">
        <f>SUM(F14:F155)/2</f>
        <v>0</v>
      </c>
      <c r="G156" s="348">
        <f>SUM(G14:G155)/2</f>
        <v>0</v>
      </c>
      <c r="H156" s="348">
        <f>SUM(H14:H155)/2</f>
        <v>0</v>
      </c>
      <c r="I156" s="348" t="str">
        <f t="shared" si="16"/>
        <v/>
      </c>
      <c r="J156" s="354">
        <f>'Sch C'!G202</f>
        <v>0</v>
      </c>
      <c r="K156" s="354">
        <f>'Sch C'!H202</f>
        <v>0</v>
      </c>
    </row>
    <row r="157" spans="1:11" s="62" customFormat="1" ht="14.4" thickBot="1">
      <c r="A157" s="338" t="s">
        <v>583</v>
      </c>
      <c r="B157" s="368" t="s">
        <v>539</v>
      </c>
      <c r="C157" s="358" t="s">
        <v>582</v>
      </c>
      <c r="D157" s="328">
        <f>'Sch C'!D204</f>
        <v>0</v>
      </c>
      <c r="E157" s="327"/>
      <c r="F157" s="327"/>
      <c r="G157" s="327"/>
      <c r="H157" s="327"/>
      <c r="I157" s="327"/>
      <c r="J157" s="183"/>
      <c r="K157" s="183"/>
    </row>
    <row r="158" spans="1:11" s="62" customFormat="1" ht="14.4" thickTop="1">
      <c r="A158" s="338" t="s">
        <v>583</v>
      </c>
      <c r="B158" s="368" t="s">
        <v>540</v>
      </c>
      <c r="C158" s="358" t="s">
        <v>580</v>
      </c>
      <c r="D158" s="325">
        <f>D156-D157</f>
        <v>0</v>
      </c>
      <c r="E158" s="329"/>
      <c r="F158" s="329"/>
      <c r="G158" s="329"/>
      <c r="H158" s="329"/>
      <c r="I158" s="329"/>
      <c r="J158" s="183"/>
      <c r="K158" s="183"/>
    </row>
    <row r="159" spans="1:11" s="62" customFormat="1" ht="13.8">
      <c r="A159" s="342" t="s">
        <v>583</v>
      </c>
      <c r="B159" s="369" t="s">
        <v>541</v>
      </c>
      <c r="C159" s="366" t="s">
        <v>584</v>
      </c>
      <c r="D159" s="348">
        <f>D13-D156</f>
        <v>0</v>
      </c>
      <c r="E159" s="348">
        <f>E13-E156</f>
        <v>0</v>
      </c>
      <c r="F159" s="348">
        <f>F13-F156</f>
        <v>0</v>
      </c>
      <c r="G159" s="348">
        <f>G13-G156</f>
        <v>0</v>
      </c>
      <c r="H159" s="348">
        <f>H13-H156</f>
        <v>0</v>
      </c>
      <c r="I159" s="327"/>
      <c r="J159" s="183"/>
      <c r="K159" s="183"/>
    </row>
    <row r="160" spans="1:11" ht="13.8">
      <c r="A160" s="346" t="s">
        <v>585</v>
      </c>
      <c r="B160" s="368" t="s">
        <v>538</v>
      </c>
      <c r="C160" s="358" t="s">
        <v>587</v>
      </c>
      <c r="D160" s="241">
        <f>'Sch D'!C9</f>
        <v>0</v>
      </c>
      <c r="E160" s="96"/>
      <c r="F160" s="241">
        <f>D160</f>
        <v>0</v>
      </c>
      <c r="G160" s="241"/>
      <c r="H160" s="241">
        <f>F160+G160</f>
        <v>0</v>
      </c>
      <c r="I160" s="239" t="str">
        <f>IF(ISERROR(H160/$H$164),"",(H160/$H$164))</f>
        <v/>
      </c>
      <c r="J160" s="183"/>
      <c r="K160" s="183"/>
    </row>
    <row r="161" spans="1:11" ht="13.8">
      <c r="A161" s="346" t="s">
        <v>585</v>
      </c>
      <c r="B161" s="368" t="s">
        <v>539</v>
      </c>
      <c r="C161" s="358" t="s">
        <v>588</v>
      </c>
      <c r="D161" s="241">
        <f>'Sch D'!D9</f>
        <v>0</v>
      </c>
      <c r="E161" s="96"/>
      <c r="F161" s="241">
        <f t="shared" ref="F161:F164" si="18">D161</f>
        <v>0</v>
      </c>
      <c r="G161" s="241"/>
      <c r="H161" s="241">
        <f>F161+G161</f>
        <v>0</v>
      </c>
      <c r="I161" s="239" t="str">
        <f>IF(ISERROR(H161/$H$164),"",(H161/$H$164))</f>
        <v/>
      </c>
      <c r="J161" s="183"/>
      <c r="K161" s="183"/>
    </row>
    <row r="162" spans="1:11" ht="13.8">
      <c r="A162" s="346" t="s">
        <v>585</v>
      </c>
      <c r="B162" s="368" t="s">
        <v>540</v>
      </c>
      <c r="C162" s="358" t="s">
        <v>107</v>
      </c>
      <c r="D162" s="241">
        <f>'Sch D'!E9</f>
        <v>0</v>
      </c>
      <c r="E162" s="96"/>
      <c r="F162" s="241">
        <f t="shared" si="18"/>
        <v>0</v>
      </c>
      <c r="G162" s="241"/>
      <c r="H162" s="241">
        <f>F162+G162</f>
        <v>0</v>
      </c>
      <c r="I162" s="239" t="str">
        <f>IF(ISERROR(H162/$H$164),"",(H162/$H$164))</f>
        <v/>
      </c>
      <c r="J162" s="183"/>
      <c r="K162" s="183"/>
    </row>
    <row r="163" spans="1:11" ht="13.8">
      <c r="A163" s="346" t="s">
        <v>585</v>
      </c>
      <c r="B163" s="368" t="s">
        <v>541</v>
      </c>
      <c r="C163" s="358" t="s">
        <v>589</v>
      </c>
      <c r="D163" s="241">
        <f>'Sch D'!F9</f>
        <v>0</v>
      </c>
      <c r="E163" s="96"/>
      <c r="F163" s="241">
        <f t="shared" si="18"/>
        <v>0</v>
      </c>
      <c r="G163" s="241"/>
      <c r="H163" s="241">
        <f>F163+G163</f>
        <v>0</v>
      </c>
      <c r="I163" s="239" t="str">
        <f>IF(ISERROR(H163/$H$164),"",(H163/$H$164))</f>
        <v/>
      </c>
      <c r="J163" s="183"/>
      <c r="K163" s="183"/>
    </row>
    <row r="164" spans="1:11" ht="13.8">
      <c r="A164" s="335" t="s">
        <v>585</v>
      </c>
      <c r="B164" s="369" t="s">
        <v>542</v>
      </c>
      <c r="C164" s="366" t="s">
        <v>586</v>
      </c>
      <c r="D164" s="354">
        <f>SUM(D160:D163)</f>
        <v>0</v>
      </c>
      <c r="E164" s="355"/>
      <c r="F164" s="354">
        <f t="shared" si="18"/>
        <v>0</v>
      </c>
      <c r="G164" s="354">
        <f>SUM(G160:G163)</f>
        <v>0</v>
      </c>
      <c r="H164" s="354">
        <f>SUM(H160:H163)</f>
        <v>0</v>
      </c>
      <c r="I164" s="356" t="str">
        <f>IF(ISERROR(H164/$H$164),"",(H164/$H$164))</f>
        <v/>
      </c>
      <c r="J164" s="183"/>
      <c r="K164" s="183"/>
    </row>
    <row r="165" spans="1:11" ht="13.8">
      <c r="A165" s="346" t="s">
        <v>590</v>
      </c>
      <c r="B165" s="368" t="s">
        <v>538</v>
      </c>
      <c r="C165" s="358" t="s">
        <v>593</v>
      </c>
      <c r="D165" s="238">
        <f>'Sch D'!G22</f>
        <v>0</v>
      </c>
      <c r="E165" s="95"/>
      <c r="F165" s="238">
        <f>D165+E165</f>
        <v>0</v>
      </c>
      <c r="G165" s="238"/>
      <c r="H165" s="238">
        <f>F165+G165</f>
        <v>0</v>
      </c>
      <c r="I165" s="62"/>
      <c r="J165" s="183"/>
      <c r="K165" s="183"/>
    </row>
    <row r="166" spans="1:11" ht="13.8">
      <c r="A166" s="346" t="s">
        <v>590</v>
      </c>
      <c r="B166" s="368" t="s">
        <v>539</v>
      </c>
      <c r="C166" s="358" t="s">
        <v>594</v>
      </c>
      <c r="D166" s="238">
        <f>'Sch D'!G24</f>
        <v>0</v>
      </c>
      <c r="E166" s="95"/>
      <c r="F166" s="238">
        <f>D166+E166</f>
        <v>0</v>
      </c>
      <c r="G166" s="238"/>
      <c r="H166" s="238">
        <f>F166+G166</f>
        <v>0</v>
      </c>
      <c r="I166" s="62"/>
      <c r="J166" s="182"/>
      <c r="K166" s="182"/>
    </row>
    <row r="167" spans="1:11" ht="13.8">
      <c r="A167" s="346" t="s">
        <v>590</v>
      </c>
      <c r="B167" s="368" t="s">
        <v>540</v>
      </c>
      <c r="C167" s="358" t="s">
        <v>595</v>
      </c>
      <c r="D167" s="238">
        <f>$D$4-$D$3+1</f>
        <v>1</v>
      </c>
      <c r="E167" s="97"/>
      <c r="F167" s="238">
        <f>D167</f>
        <v>1</v>
      </c>
      <c r="G167" s="259"/>
      <c r="H167" s="238">
        <f>D167</f>
        <v>1</v>
      </c>
      <c r="I167" s="62"/>
      <c r="J167" s="182"/>
      <c r="K167" s="182"/>
    </row>
    <row r="168" spans="1:11" ht="13.8">
      <c r="A168" s="346" t="s">
        <v>590</v>
      </c>
      <c r="B168" s="368" t="s">
        <v>541</v>
      </c>
      <c r="C168" s="358" t="s">
        <v>659</v>
      </c>
      <c r="D168" s="241">
        <f>'Sch D'!G28</f>
        <v>0</v>
      </c>
      <c r="E168" s="251"/>
      <c r="F168" s="241">
        <f>F165*F167</f>
        <v>0</v>
      </c>
      <c r="G168" s="251"/>
      <c r="H168" s="241">
        <f>H165*H167</f>
        <v>0</v>
      </c>
      <c r="I168" s="62"/>
      <c r="J168" s="182"/>
      <c r="K168" s="182"/>
    </row>
    <row r="169" spans="1:11" ht="13.8">
      <c r="A169" s="346" t="s">
        <v>590</v>
      </c>
      <c r="B169" s="368" t="s">
        <v>542</v>
      </c>
      <c r="C169" s="358" t="s">
        <v>660</v>
      </c>
      <c r="D169" s="239" t="str">
        <f>'Sch D'!G30</f>
        <v/>
      </c>
      <c r="E169" s="94"/>
      <c r="F169" s="239">
        <f>IF(ISERROR(F164/F168),0,F164/F168)</f>
        <v>0</v>
      </c>
      <c r="G169" s="91"/>
      <c r="H169" s="239">
        <f>IF(ISERROR(H164/H168),0,H164/H168)</f>
        <v>0</v>
      </c>
      <c r="I169" s="62"/>
      <c r="J169" s="182"/>
      <c r="K169" s="182"/>
    </row>
    <row r="170" spans="1:11" ht="13.8">
      <c r="A170" s="346" t="s">
        <v>590</v>
      </c>
      <c r="B170" s="368" t="s">
        <v>591</v>
      </c>
      <c r="C170" s="358" t="s">
        <v>596</v>
      </c>
      <c r="D170" s="239" t="str">
        <f>'Sch D'!G32</f>
        <v/>
      </c>
      <c r="E170" s="94"/>
      <c r="F170" s="239">
        <f>IF(ISERROR((F160+F161)/F168),0,(F160+F161)/F168)</f>
        <v>0</v>
      </c>
      <c r="G170" s="91"/>
      <c r="H170" s="239">
        <f>IF(ISERROR((H160+H161)/H168),0,(H160+H161)/H168)</f>
        <v>0</v>
      </c>
      <c r="I170" s="62"/>
      <c r="J170" s="182"/>
      <c r="K170" s="182"/>
    </row>
    <row r="171" spans="1:11" ht="13.8">
      <c r="A171" s="346" t="s">
        <v>590</v>
      </c>
      <c r="B171" s="368" t="s">
        <v>592</v>
      </c>
      <c r="C171" s="358" t="s">
        <v>661</v>
      </c>
      <c r="D171" s="239" t="str">
        <f>'Sch D'!G34</f>
        <v/>
      </c>
      <c r="E171" s="94"/>
      <c r="F171" s="239">
        <f>IF(ISERROR(F170/F169),0,F170/F169)</f>
        <v>0</v>
      </c>
      <c r="G171" s="91"/>
      <c r="H171" s="239">
        <f>IF(ISERROR(H170/H169),0,H170/H169)</f>
        <v>0</v>
      </c>
      <c r="I171" s="62"/>
      <c r="J171" s="182"/>
      <c r="K171" s="182"/>
    </row>
    <row r="172" spans="1:11">
      <c r="B172" s="347"/>
    </row>
    <row r="173" spans="1:11">
      <c r="B173" s="347"/>
    </row>
  </sheetData>
  <sheetProtection algorithmName="SHA-512" hashValue="qLn2RH6eLj5re7ovFLWOqYmOcnGbuKj1Ajim+/hb7fi0OHrTEhuJX0J/TFXSEaPRU32JmMNaSdX9oLqroBbkOw==" saltValue="sIlTJmCGsyMlDaWrQgMihQ==" spinCount="100000" sheet="1" objects="1" scenarios="1"/>
  <phoneticPr fontId="18" type="noConversion"/>
  <conditionalFormatting sqref="D2">
    <cfRule type="cellIs" dxfId="0" priority="1" stopIfTrue="1" operator="equal">
      <formula>0</formula>
    </cfRule>
  </conditionalFormatting>
  <pageMargins left="0.75" right="0.75" top="1" bottom="1" header="0.5" footer="0.5"/>
  <pageSetup scale="63" fitToHeight="4" orientation="landscape" r:id="rId1"/>
  <headerFooter alignWithMargins="0">
    <oddFooter>&amp;L&amp;D
&amp;Z&amp;F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319"/>
  <sheetViews>
    <sheetView showGridLines="0" workbookViewId="0">
      <selection activeCell="A27" sqref="A27"/>
    </sheetView>
  </sheetViews>
  <sheetFormatPr defaultColWidth="8.88671875" defaultRowHeight="13.2"/>
  <cols>
    <col min="1" max="1" width="91.44140625" style="1" customWidth="1"/>
    <col min="2" max="16384" width="8.88671875" style="1"/>
  </cols>
  <sheetData>
    <row r="1" spans="1:24">
      <c r="A1" s="79" t="str">
        <f>index!$A$1</f>
        <v>Schedules revised 7/30/2025</v>
      </c>
    </row>
    <row r="2" spans="1:24" ht="15.6">
      <c r="A2" s="98" t="s">
        <v>641</v>
      </c>
      <c r="B2" s="46"/>
      <c r="C2" s="46"/>
      <c r="D2" s="46"/>
      <c r="E2" s="46"/>
      <c r="F2" s="46"/>
      <c r="G2" s="46"/>
      <c r="H2" s="46"/>
      <c r="I2" s="46"/>
      <c r="J2" s="46"/>
      <c r="K2" s="46"/>
      <c r="L2" s="46"/>
      <c r="M2" s="46"/>
      <c r="N2" s="46"/>
      <c r="O2" s="46"/>
      <c r="P2" s="46"/>
      <c r="Q2" s="46"/>
      <c r="R2" s="46"/>
      <c r="S2" s="46"/>
      <c r="T2" s="46"/>
      <c r="U2" s="46"/>
      <c r="V2" s="46"/>
      <c r="W2" s="46"/>
      <c r="X2" s="46"/>
    </row>
    <row r="3" spans="1:24" ht="15.6">
      <c r="A3" s="98" t="s">
        <v>12</v>
      </c>
      <c r="B3" s="46"/>
      <c r="C3" s="46"/>
      <c r="D3" s="46"/>
      <c r="E3" s="46"/>
      <c r="F3" s="46"/>
      <c r="G3" s="46"/>
      <c r="H3" s="46"/>
      <c r="I3" s="46"/>
      <c r="J3" s="46"/>
      <c r="K3" s="46"/>
      <c r="L3" s="46"/>
      <c r="M3" s="46"/>
      <c r="N3" s="46"/>
      <c r="O3" s="46"/>
      <c r="P3" s="46"/>
      <c r="Q3" s="46"/>
      <c r="R3" s="46"/>
      <c r="S3" s="46"/>
      <c r="T3" s="46"/>
      <c r="U3" s="46"/>
      <c r="V3" s="46"/>
      <c r="W3" s="46"/>
      <c r="X3" s="46"/>
    </row>
    <row r="4" spans="1:24" ht="15.6">
      <c r="A4" s="99" t="s">
        <v>635</v>
      </c>
      <c r="B4" s="46"/>
      <c r="C4" s="46"/>
      <c r="D4" s="46"/>
      <c r="E4" s="46"/>
      <c r="F4" s="46"/>
      <c r="G4" s="46"/>
      <c r="H4" s="46"/>
      <c r="I4" s="46"/>
      <c r="J4" s="46"/>
      <c r="K4" s="46"/>
      <c r="L4" s="46"/>
      <c r="M4" s="46"/>
      <c r="N4" s="46"/>
      <c r="O4" s="46"/>
      <c r="P4" s="46"/>
      <c r="Q4" s="46"/>
      <c r="R4" s="46"/>
      <c r="S4" s="46"/>
      <c r="T4" s="46"/>
      <c r="U4" s="46"/>
      <c r="V4" s="46"/>
      <c r="W4" s="46"/>
      <c r="X4" s="46"/>
    </row>
    <row r="5" spans="1:24">
      <c r="B5" s="46"/>
      <c r="C5" s="46"/>
      <c r="D5" s="46"/>
      <c r="E5" s="46"/>
      <c r="F5" s="46"/>
      <c r="G5" s="46"/>
      <c r="H5" s="46"/>
      <c r="I5" s="46"/>
      <c r="J5" s="46"/>
      <c r="K5" s="46"/>
      <c r="L5" s="46"/>
      <c r="M5" s="46"/>
      <c r="N5" s="46"/>
      <c r="O5" s="46"/>
      <c r="P5" s="46"/>
      <c r="Q5" s="46"/>
      <c r="R5" s="46"/>
      <c r="S5" s="46"/>
      <c r="T5" s="46"/>
      <c r="U5" s="46"/>
      <c r="V5" s="46"/>
      <c r="W5" s="46"/>
      <c r="X5" s="46"/>
    </row>
    <row r="6" spans="1:24">
      <c r="A6" s="40" t="s">
        <v>470</v>
      </c>
      <c r="B6" s="46"/>
      <c r="C6" s="46"/>
      <c r="D6" s="46"/>
      <c r="E6" s="46"/>
      <c r="F6" s="46"/>
      <c r="G6" s="46"/>
      <c r="H6" s="46"/>
      <c r="I6" s="46"/>
      <c r="J6" s="46"/>
      <c r="K6" s="46"/>
      <c r="L6" s="46"/>
      <c r="M6" s="46"/>
      <c r="N6" s="46"/>
      <c r="O6" s="46"/>
      <c r="P6" s="46"/>
      <c r="Q6" s="46"/>
      <c r="R6" s="46"/>
      <c r="S6" s="46"/>
      <c r="T6" s="46"/>
      <c r="U6" s="46"/>
      <c r="V6" s="46"/>
      <c r="W6" s="46"/>
      <c r="X6" s="46"/>
    </row>
    <row r="7" spans="1:24" ht="15">
      <c r="A7" s="100"/>
      <c r="B7" s="46"/>
      <c r="C7" s="46"/>
      <c r="D7" s="46"/>
      <c r="E7" s="46"/>
      <c r="F7" s="46"/>
      <c r="G7" s="46"/>
      <c r="H7" s="46"/>
      <c r="I7" s="46"/>
      <c r="J7" s="46"/>
      <c r="K7" s="46"/>
      <c r="L7" s="46"/>
      <c r="M7" s="46"/>
      <c r="N7" s="46"/>
      <c r="O7" s="46"/>
      <c r="P7" s="46"/>
      <c r="Q7" s="46"/>
      <c r="R7" s="46"/>
      <c r="S7" s="46"/>
      <c r="T7" s="46"/>
      <c r="U7" s="46"/>
      <c r="V7" s="46"/>
      <c r="W7" s="46"/>
      <c r="X7" s="46"/>
    </row>
    <row r="8" spans="1:24">
      <c r="A8" s="101" t="s">
        <v>339</v>
      </c>
      <c r="B8" s="70"/>
      <c r="C8" s="70"/>
      <c r="D8" s="70"/>
      <c r="E8" s="70"/>
      <c r="F8" s="70"/>
      <c r="G8" s="70"/>
      <c r="H8" s="70"/>
      <c r="I8" s="44"/>
      <c r="J8" s="44"/>
      <c r="K8" s="46"/>
      <c r="L8" s="46"/>
      <c r="M8" s="46"/>
      <c r="N8" s="46"/>
      <c r="O8" s="46"/>
      <c r="P8" s="46"/>
      <c r="Q8" s="46"/>
      <c r="R8" s="46"/>
      <c r="S8" s="46"/>
      <c r="T8" s="46"/>
      <c r="U8" s="46"/>
      <c r="V8" s="46"/>
      <c r="W8" s="46"/>
      <c r="X8" s="46"/>
    </row>
    <row r="9" spans="1:24">
      <c r="A9" s="44"/>
      <c r="B9" s="70"/>
      <c r="C9" s="70"/>
      <c r="D9" s="70"/>
      <c r="E9" s="70"/>
      <c r="F9" s="70"/>
      <c r="G9" s="70"/>
      <c r="H9" s="70"/>
      <c r="I9" s="44"/>
      <c r="J9" s="44"/>
      <c r="K9" s="46"/>
      <c r="L9" s="46"/>
      <c r="M9" s="46"/>
      <c r="N9" s="46"/>
      <c r="O9" s="46"/>
      <c r="P9" s="46"/>
      <c r="Q9" s="46"/>
      <c r="R9" s="46"/>
      <c r="S9" s="46"/>
      <c r="T9" s="46"/>
      <c r="U9" s="46"/>
      <c r="V9" s="46"/>
      <c r="W9" s="46"/>
      <c r="X9" s="46"/>
    </row>
    <row r="10" spans="1:24">
      <c r="A10" s="46" t="s">
        <v>622</v>
      </c>
      <c r="B10" s="70"/>
      <c r="C10" s="70"/>
      <c r="D10" s="70"/>
      <c r="E10" s="70"/>
      <c r="F10" s="70"/>
      <c r="G10" s="70"/>
      <c r="H10" s="70"/>
      <c r="I10" s="44"/>
      <c r="J10" s="44"/>
      <c r="K10" s="46"/>
      <c r="L10" s="46"/>
      <c r="M10" s="46"/>
      <c r="N10" s="46"/>
      <c r="O10" s="46"/>
      <c r="P10" s="46"/>
      <c r="Q10" s="46"/>
      <c r="R10" s="46"/>
      <c r="S10" s="46"/>
      <c r="T10" s="46"/>
      <c r="U10" s="46"/>
      <c r="V10" s="46"/>
      <c r="W10" s="46"/>
      <c r="X10" s="46"/>
    </row>
    <row r="11" spans="1:24">
      <c r="A11" s="44"/>
      <c r="B11" s="70"/>
      <c r="C11" s="70"/>
      <c r="D11" s="70"/>
      <c r="E11" s="70"/>
      <c r="F11" s="70"/>
      <c r="G11" s="70"/>
      <c r="H11" s="70"/>
      <c r="I11" s="44"/>
      <c r="J11" s="44"/>
      <c r="K11" s="46"/>
      <c r="L11" s="46"/>
      <c r="M11" s="46"/>
      <c r="N11" s="46"/>
      <c r="O11" s="46"/>
      <c r="P11" s="46"/>
      <c r="Q11" s="46"/>
      <c r="R11" s="46"/>
      <c r="S11" s="46"/>
      <c r="T11" s="46"/>
      <c r="U11" s="46"/>
      <c r="V11" s="46"/>
      <c r="W11" s="46"/>
      <c r="X11" s="46"/>
    </row>
    <row r="12" spans="1:24">
      <c r="A12" s="70" t="s">
        <v>521</v>
      </c>
      <c r="B12" s="70"/>
      <c r="C12" s="70"/>
      <c r="D12" s="70"/>
      <c r="E12" s="70"/>
      <c r="F12" s="70"/>
      <c r="G12" s="70"/>
      <c r="H12" s="70"/>
      <c r="I12" s="44"/>
      <c r="J12" s="44"/>
      <c r="K12" s="46"/>
      <c r="L12" s="46"/>
      <c r="M12" s="46"/>
      <c r="N12" s="46"/>
      <c r="O12" s="46"/>
      <c r="P12" s="46"/>
      <c r="Q12" s="46"/>
      <c r="R12" s="46"/>
      <c r="S12" s="46"/>
      <c r="T12" s="46"/>
      <c r="U12" s="46"/>
      <c r="V12" s="46"/>
      <c r="W12" s="46"/>
      <c r="X12" s="46"/>
    </row>
    <row r="13" spans="1:24">
      <c r="A13" s="44"/>
      <c r="B13" s="44"/>
      <c r="C13" s="44"/>
      <c r="D13" s="44"/>
      <c r="E13" s="44"/>
      <c r="F13" s="44"/>
      <c r="G13" s="44"/>
      <c r="H13" s="44"/>
      <c r="I13" s="44"/>
      <c r="J13" s="44"/>
      <c r="K13" s="46"/>
      <c r="L13" s="46"/>
      <c r="M13" s="46"/>
      <c r="N13" s="46"/>
      <c r="O13" s="46"/>
      <c r="P13" s="46"/>
      <c r="Q13" s="46"/>
      <c r="R13" s="46"/>
      <c r="S13" s="46"/>
      <c r="T13" s="46"/>
      <c r="U13" s="46"/>
      <c r="V13" s="46"/>
      <c r="W13" s="46"/>
      <c r="X13" s="46"/>
    </row>
    <row r="14" spans="1:24">
      <c r="A14" s="101" t="s">
        <v>522</v>
      </c>
      <c r="B14" s="44"/>
      <c r="C14" s="44"/>
      <c r="D14" s="44"/>
      <c r="E14" s="44"/>
      <c r="F14" s="44"/>
      <c r="G14" s="44"/>
      <c r="H14" s="44"/>
      <c r="I14" s="44"/>
      <c r="J14" s="44"/>
      <c r="K14" s="46"/>
      <c r="L14" s="46"/>
      <c r="M14" s="46"/>
      <c r="N14" s="46"/>
      <c r="O14" s="46"/>
      <c r="P14" s="46"/>
      <c r="Q14" s="46"/>
      <c r="R14" s="46"/>
      <c r="S14" s="46"/>
      <c r="T14" s="46"/>
      <c r="U14" s="46"/>
      <c r="V14" s="46"/>
      <c r="W14" s="46"/>
      <c r="X14" s="46"/>
    </row>
    <row r="15" spans="1:24">
      <c r="A15" s="44"/>
      <c r="B15" s="70"/>
      <c r="C15" s="70"/>
      <c r="D15" s="70"/>
      <c r="E15" s="70"/>
      <c r="F15" s="70"/>
      <c r="G15" s="70"/>
      <c r="H15" s="70"/>
      <c r="I15" s="44"/>
      <c r="J15" s="44"/>
      <c r="K15" s="46"/>
      <c r="L15" s="46"/>
      <c r="M15" s="46"/>
      <c r="N15" s="46"/>
      <c r="O15" s="46"/>
      <c r="P15" s="46"/>
      <c r="Q15" s="46"/>
      <c r="R15" s="46"/>
      <c r="S15" s="46"/>
      <c r="T15" s="46"/>
      <c r="U15" s="46"/>
      <c r="V15" s="46"/>
      <c r="W15" s="46"/>
      <c r="X15" s="46"/>
    </row>
    <row r="16" spans="1:24">
      <c r="A16" s="70" t="s">
        <v>523</v>
      </c>
      <c r="B16" s="70"/>
      <c r="C16" s="70"/>
      <c r="D16" s="70"/>
      <c r="E16" s="70"/>
      <c r="F16" s="70"/>
      <c r="G16" s="70"/>
      <c r="H16" s="70"/>
      <c r="I16" s="44"/>
      <c r="J16" s="44"/>
      <c r="K16" s="46"/>
      <c r="L16" s="46"/>
      <c r="M16" s="46"/>
      <c r="N16" s="46"/>
      <c r="O16" s="46"/>
      <c r="P16" s="46"/>
      <c r="Q16" s="46"/>
      <c r="R16" s="46"/>
      <c r="S16" s="46"/>
      <c r="T16" s="46"/>
      <c r="U16" s="46"/>
      <c r="V16" s="46"/>
      <c r="W16" s="46"/>
      <c r="X16" s="46"/>
    </row>
    <row r="17" spans="1:24">
      <c r="A17" s="44"/>
      <c r="B17" s="44"/>
      <c r="C17" s="44"/>
      <c r="D17" s="44"/>
      <c r="E17" s="44"/>
      <c r="F17" s="44"/>
      <c r="G17" s="44"/>
      <c r="H17" s="44"/>
      <c r="I17" s="44"/>
      <c r="J17" s="44"/>
      <c r="K17" s="46"/>
      <c r="L17" s="46"/>
      <c r="M17" s="46"/>
      <c r="N17" s="46"/>
      <c r="O17" s="46"/>
      <c r="P17" s="46"/>
      <c r="Q17" s="46"/>
      <c r="R17" s="46"/>
      <c r="S17" s="46"/>
      <c r="T17" s="46"/>
      <c r="U17" s="46"/>
      <c r="V17" s="46"/>
      <c r="W17" s="46"/>
      <c r="X17" s="46"/>
    </row>
    <row r="18" spans="1:24">
      <c r="A18" s="70" t="s">
        <v>524</v>
      </c>
      <c r="B18" s="44"/>
      <c r="C18" s="44"/>
      <c r="D18" s="44"/>
      <c r="E18" s="44"/>
      <c r="F18" s="44"/>
      <c r="G18" s="44"/>
      <c r="H18" s="44"/>
      <c r="I18" s="44"/>
      <c r="J18" s="44"/>
      <c r="K18" s="46"/>
      <c r="L18" s="46"/>
      <c r="M18" s="46"/>
      <c r="N18" s="46"/>
      <c r="O18" s="46"/>
      <c r="P18" s="46"/>
      <c r="Q18" s="46"/>
      <c r="R18" s="46"/>
      <c r="S18" s="46"/>
      <c r="T18" s="46"/>
      <c r="U18" s="46"/>
      <c r="V18" s="46"/>
      <c r="W18" s="46"/>
      <c r="X18" s="46"/>
    </row>
    <row r="19" spans="1:24">
      <c r="A19" s="70"/>
      <c r="B19" s="44"/>
      <c r="C19" s="44"/>
      <c r="D19" s="44"/>
      <c r="E19" s="44"/>
      <c r="F19" s="44"/>
      <c r="G19" s="44"/>
      <c r="H19" s="44"/>
      <c r="I19" s="44"/>
      <c r="J19" s="44"/>
      <c r="K19" s="46"/>
      <c r="L19" s="46"/>
      <c r="M19" s="46"/>
      <c r="N19" s="46"/>
      <c r="O19" s="46"/>
      <c r="P19" s="46"/>
      <c r="Q19" s="46"/>
      <c r="R19" s="46"/>
      <c r="S19" s="46"/>
      <c r="T19" s="46"/>
      <c r="U19" s="46"/>
      <c r="V19" s="46"/>
      <c r="W19" s="46"/>
      <c r="X19" s="46"/>
    </row>
    <row r="20" spans="1:24">
      <c r="A20" s="70" t="s">
        <v>525</v>
      </c>
      <c r="B20" s="44"/>
      <c r="C20" s="44"/>
      <c r="D20" s="44"/>
      <c r="E20" s="44"/>
      <c r="F20" s="44"/>
      <c r="G20" s="44"/>
      <c r="H20" s="44"/>
      <c r="I20" s="44"/>
      <c r="J20" s="44"/>
      <c r="K20" s="46"/>
      <c r="L20" s="46"/>
      <c r="M20" s="46"/>
      <c r="N20" s="46"/>
      <c r="O20" s="46"/>
      <c r="P20" s="46"/>
      <c r="Q20" s="46"/>
      <c r="R20" s="46"/>
      <c r="S20" s="46"/>
      <c r="T20" s="46"/>
      <c r="U20" s="46"/>
      <c r="V20" s="46"/>
      <c r="W20" s="46"/>
      <c r="X20" s="46"/>
    </row>
    <row r="21" spans="1:24">
      <c r="A21" s="70"/>
      <c r="B21" s="44"/>
      <c r="C21" s="44"/>
      <c r="D21" s="44"/>
      <c r="E21" s="44"/>
      <c r="F21" s="44"/>
      <c r="G21" s="44"/>
      <c r="H21" s="44"/>
      <c r="I21" s="44"/>
      <c r="J21" s="44"/>
      <c r="K21" s="46"/>
      <c r="L21" s="46"/>
      <c r="M21" s="46"/>
      <c r="N21" s="46"/>
      <c r="O21" s="46"/>
      <c r="P21" s="46"/>
      <c r="Q21" s="46"/>
      <c r="R21" s="46"/>
      <c r="S21" s="46"/>
      <c r="T21" s="46"/>
      <c r="U21" s="46"/>
      <c r="V21" s="46"/>
      <c r="W21" s="46"/>
      <c r="X21" s="46"/>
    </row>
    <row r="22" spans="1:24">
      <c r="A22" s="319" t="s">
        <v>623</v>
      </c>
      <c r="B22" s="44"/>
      <c r="C22" s="44"/>
      <c r="D22" s="44"/>
      <c r="E22" s="44"/>
      <c r="F22" s="44"/>
      <c r="G22" s="44"/>
      <c r="H22" s="44"/>
      <c r="I22" s="44"/>
      <c r="J22" s="44"/>
      <c r="K22" s="46"/>
      <c r="L22" s="46"/>
      <c r="M22" s="46"/>
      <c r="N22" s="46"/>
      <c r="O22" s="46"/>
      <c r="P22" s="46"/>
      <c r="Q22" s="46"/>
      <c r="R22" s="46"/>
      <c r="S22" s="46"/>
      <c r="T22" s="46"/>
      <c r="U22" s="46"/>
      <c r="V22" s="46"/>
      <c r="W22" s="46"/>
      <c r="X22" s="46"/>
    </row>
    <row r="23" spans="1:24">
      <c r="A23" s="101"/>
      <c r="B23" s="44"/>
      <c r="C23" s="44"/>
      <c r="D23" s="44"/>
      <c r="E23" s="44"/>
      <c r="F23" s="44"/>
      <c r="G23" s="44"/>
      <c r="H23" s="44"/>
      <c r="I23" s="44"/>
      <c r="J23" s="44"/>
      <c r="K23" s="46"/>
      <c r="L23" s="46"/>
      <c r="M23" s="46"/>
      <c r="N23" s="46"/>
      <c r="O23" s="46"/>
      <c r="P23" s="46"/>
      <c r="Q23" s="46"/>
      <c r="R23" s="46"/>
      <c r="S23" s="46"/>
      <c r="T23" s="46"/>
      <c r="U23" s="46"/>
      <c r="V23" s="46"/>
      <c r="W23" s="46"/>
      <c r="X23" s="46"/>
    </row>
    <row r="24" spans="1:24">
      <c r="A24" s="101" t="s">
        <v>526</v>
      </c>
      <c r="B24" s="44"/>
      <c r="C24" s="44"/>
      <c r="D24" s="44"/>
      <c r="E24" s="44"/>
      <c r="F24" s="44"/>
      <c r="G24" s="44"/>
      <c r="H24" s="44"/>
      <c r="I24" s="44"/>
      <c r="J24" s="44"/>
      <c r="K24" s="46"/>
      <c r="L24" s="46"/>
      <c r="M24" s="46"/>
      <c r="N24" s="46"/>
      <c r="O24" s="46"/>
      <c r="P24" s="46"/>
      <c r="Q24" s="46"/>
      <c r="R24" s="46"/>
      <c r="S24" s="46"/>
      <c r="T24" s="46"/>
      <c r="U24" s="46"/>
      <c r="V24" s="46"/>
      <c r="W24" s="46"/>
      <c r="X24" s="46"/>
    </row>
    <row r="25" spans="1:24">
      <c r="A25" s="102"/>
      <c r="B25" s="44"/>
      <c r="C25" s="44"/>
      <c r="D25" s="44"/>
      <c r="E25" s="44"/>
      <c r="F25" s="44"/>
      <c r="G25" s="44"/>
      <c r="H25" s="44"/>
      <c r="I25" s="44"/>
      <c r="J25" s="44"/>
      <c r="K25" s="46"/>
      <c r="L25" s="46"/>
      <c r="M25" s="46"/>
      <c r="N25" s="46"/>
      <c r="O25" s="46"/>
      <c r="P25" s="46"/>
      <c r="Q25" s="46"/>
      <c r="R25" s="46"/>
      <c r="S25" s="46"/>
      <c r="T25" s="46"/>
      <c r="U25" s="46"/>
      <c r="V25" s="46"/>
      <c r="W25" s="46"/>
      <c r="X25" s="46"/>
    </row>
    <row r="26" spans="1:24" ht="39.6" customHeight="1">
      <c r="A26" s="396" t="s">
        <v>640</v>
      </c>
      <c r="B26" s="397"/>
      <c r="C26" s="397"/>
      <c r="D26" s="397"/>
      <c r="E26" s="397"/>
      <c r="F26" s="397"/>
      <c r="G26" s="70"/>
      <c r="H26" s="70"/>
      <c r="I26" s="44"/>
      <c r="J26" s="44"/>
      <c r="K26" s="46"/>
      <c r="L26" s="46"/>
      <c r="M26" s="46"/>
      <c r="N26" s="46"/>
      <c r="O26" s="46"/>
      <c r="P26" s="46"/>
      <c r="Q26" s="46"/>
      <c r="R26" s="46"/>
      <c r="S26" s="46"/>
      <c r="T26" s="46"/>
      <c r="U26" s="46"/>
      <c r="V26" s="46"/>
      <c r="W26" s="46"/>
      <c r="X26" s="46"/>
    </row>
    <row r="27" spans="1:24">
      <c r="A27" s="101"/>
      <c r="B27" s="103"/>
      <c r="C27" s="103"/>
      <c r="D27" s="103"/>
      <c r="E27" s="103"/>
      <c r="F27" s="103"/>
      <c r="G27" s="70"/>
      <c r="H27" s="70"/>
      <c r="I27" s="44"/>
      <c r="J27" s="44"/>
      <c r="K27" s="46"/>
      <c r="L27" s="46"/>
      <c r="M27" s="46"/>
      <c r="N27" s="46"/>
      <c r="O27" s="46"/>
      <c r="P27" s="46"/>
      <c r="Q27" s="46"/>
      <c r="R27" s="46"/>
      <c r="S27" s="46"/>
      <c r="T27" s="46"/>
      <c r="U27" s="46"/>
      <c r="V27" s="46"/>
      <c r="W27" s="46"/>
      <c r="X27" s="46"/>
    </row>
    <row r="28" spans="1:24">
      <c r="A28" s="70" t="s">
        <v>653</v>
      </c>
      <c r="B28" s="103"/>
      <c r="C28" s="103"/>
      <c r="D28" s="103"/>
      <c r="E28" s="103"/>
      <c r="F28" s="103"/>
      <c r="G28" s="70"/>
      <c r="H28" s="70"/>
      <c r="I28" s="44"/>
      <c r="J28" s="44"/>
      <c r="K28" s="46"/>
      <c r="L28" s="46"/>
      <c r="M28" s="46"/>
      <c r="N28" s="46"/>
      <c r="O28" s="46"/>
      <c r="P28" s="46"/>
      <c r="Q28" s="46"/>
      <c r="R28" s="46"/>
      <c r="S28" s="46"/>
      <c r="T28" s="46"/>
      <c r="U28" s="46"/>
      <c r="V28" s="46"/>
      <c r="W28" s="46"/>
      <c r="X28" s="46"/>
    </row>
    <row r="29" spans="1:24">
      <c r="A29" s="104"/>
      <c r="B29" s="101"/>
      <c r="C29" s="101"/>
      <c r="D29" s="101"/>
      <c r="E29" s="70"/>
      <c r="F29" s="70"/>
      <c r="G29" s="44"/>
      <c r="H29" s="44"/>
      <c r="I29" s="46"/>
      <c r="J29" s="46"/>
      <c r="K29" s="46"/>
      <c r="L29" s="46"/>
      <c r="M29" s="46"/>
      <c r="N29" s="46"/>
      <c r="O29" s="46"/>
      <c r="P29" s="46"/>
      <c r="Q29" s="46"/>
      <c r="R29" s="46"/>
      <c r="S29" s="46"/>
      <c r="T29" s="46"/>
      <c r="U29" s="46"/>
      <c r="V29" s="46"/>
    </row>
    <row r="30" spans="1:24">
      <c r="A30" s="107" t="s">
        <v>485</v>
      </c>
      <c r="B30" s="101"/>
      <c r="C30" s="101"/>
      <c r="D30" s="101"/>
      <c r="E30" s="70"/>
      <c r="F30" s="70"/>
      <c r="G30" s="44"/>
      <c r="H30" s="44"/>
      <c r="I30" s="46"/>
      <c r="J30" s="46"/>
      <c r="K30" s="46"/>
      <c r="L30" s="46"/>
      <c r="M30" s="46"/>
      <c r="N30" s="46"/>
      <c r="O30" s="46"/>
      <c r="P30" s="46"/>
      <c r="Q30" s="46"/>
      <c r="R30" s="46"/>
      <c r="S30" s="46"/>
      <c r="T30" s="46"/>
      <c r="U30" s="46"/>
      <c r="V30" s="46"/>
    </row>
    <row r="31" spans="1:24">
      <c r="A31" s="44"/>
      <c r="B31" s="101"/>
      <c r="C31" s="101"/>
      <c r="D31" s="101"/>
      <c r="E31" s="70"/>
      <c r="F31" s="70"/>
      <c r="G31" s="44"/>
      <c r="H31" s="44"/>
      <c r="I31" s="46"/>
      <c r="J31" s="46"/>
      <c r="K31" s="46"/>
      <c r="L31" s="46"/>
      <c r="M31" s="46"/>
      <c r="N31" s="46"/>
      <c r="O31" s="46"/>
      <c r="P31" s="46"/>
      <c r="Q31" s="46"/>
      <c r="R31" s="46"/>
      <c r="S31" s="46"/>
      <c r="T31" s="46"/>
      <c r="U31" s="46"/>
      <c r="V31" s="46"/>
    </row>
    <row r="32" spans="1:24">
      <c r="B32" s="101"/>
      <c r="C32" s="101"/>
      <c r="D32" s="101"/>
      <c r="E32" s="70"/>
      <c r="F32" s="70"/>
      <c r="G32" s="44"/>
      <c r="H32" s="44"/>
      <c r="I32" s="46"/>
      <c r="J32" s="46"/>
      <c r="K32" s="46"/>
      <c r="L32" s="46"/>
      <c r="M32" s="46"/>
      <c r="N32" s="46"/>
      <c r="O32" s="46"/>
      <c r="P32" s="46"/>
      <c r="Q32" s="46"/>
      <c r="R32" s="46"/>
      <c r="S32" s="46"/>
      <c r="T32" s="46"/>
      <c r="U32" s="46"/>
      <c r="V32" s="46"/>
    </row>
    <row r="33" spans="1:24">
      <c r="A33" s="104"/>
      <c r="B33" s="101"/>
      <c r="C33" s="101"/>
      <c r="D33" s="101"/>
      <c r="E33" s="70"/>
      <c r="F33" s="70"/>
      <c r="G33" s="44"/>
      <c r="H33" s="44"/>
      <c r="I33" s="46"/>
      <c r="J33" s="46"/>
      <c r="K33" s="46"/>
      <c r="L33" s="46"/>
      <c r="M33" s="46"/>
      <c r="N33" s="46"/>
      <c r="O33" s="46"/>
      <c r="P33" s="46"/>
      <c r="Q33" s="46"/>
      <c r="R33" s="46"/>
      <c r="S33" s="46"/>
      <c r="T33" s="46"/>
      <c r="U33" s="46"/>
      <c r="V33" s="46"/>
    </row>
    <row r="34" spans="1:24">
      <c r="A34" s="105"/>
      <c r="B34" s="101"/>
      <c r="C34" s="101"/>
      <c r="D34" s="101"/>
      <c r="E34" s="70"/>
      <c r="F34" s="70"/>
      <c r="G34" s="44"/>
      <c r="H34" s="44"/>
      <c r="I34" s="46"/>
      <c r="J34" s="46"/>
      <c r="K34" s="46"/>
      <c r="L34" s="46"/>
      <c r="M34" s="46"/>
      <c r="N34" s="46"/>
      <c r="O34" s="46"/>
      <c r="P34" s="46"/>
      <c r="Q34" s="46"/>
      <c r="R34" s="46"/>
      <c r="S34" s="46"/>
      <c r="T34" s="46"/>
      <c r="U34" s="46"/>
      <c r="V34" s="46"/>
    </row>
    <row r="35" spans="1:24">
      <c r="A35" s="102"/>
      <c r="B35" s="70"/>
      <c r="C35" s="3"/>
      <c r="D35" s="70"/>
      <c r="E35" s="70"/>
      <c r="F35" s="70"/>
      <c r="G35" s="70"/>
      <c r="H35" s="70"/>
      <c r="I35" s="44"/>
      <c r="J35" s="44"/>
      <c r="K35" s="46"/>
      <c r="L35" s="46"/>
      <c r="M35" s="46"/>
      <c r="N35" s="46"/>
      <c r="O35" s="46"/>
      <c r="P35" s="46"/>
      <c r="Q35" s="46"/>
      <c r="R35" s="46"/>
      <c r="S35" s="46"/>
      <c r="T35" s="46"/>
      <c r="U35" s="46"/>
      <c r="V35" s="46"/>
      <c r="W35" s="46"/>
      <c r="X35" s="46"/>
    </row>
    <row r="36" spans="1:24">
      <c r="A36" s="101"/>
      <c r="B36" s="70"/>
      <c r="C36" s="70"/>
      <c r="D36" s="70"/>
      <c r="E36" s="70"/>
      <c r="F36" s="70"/>
      <c r="G36" s="70"/>
      <c r="H36" s="70"/>
      <c r="I36" s="44"/>
      <c r="J36" s="44"/>
      <c r="K36" s="46"/>
      <c r="L36" s="46"/>
      <c r="M36" s="46"/>
      <c r="N36" s="46"/>
      <c r="O36" s="46"/>
      <c r="P36" s="46"/>
      <c r="Q36" s="46"/>
      <c r="R36" s="46"/>
      <c r="S36" s="46"/>
      <c r="T36" s="46"/>
      <c r="U36" s="46"/>
      <c r="V36" s="46"/>
      <c r="W36" s="46"/>
      <c r="X36" s="46"/>
    </row>
    <row r="37" spans="1:24">
      <c r="A37" s="104"/>
      <c r="B37" s="70"/>
      <c r="C37" s="70"/>
      <c r="D37" s="70"/>
      <c r="E37" s="70"/>
      <c r="F37" s="70"/>
      <c r="G37" s="44"/>
      <c r="H37" s="44"/>
      <c r="I37" s="46"/>
      <c r="J37" s="46"/>
      <c r="K37" s="46"/>
      <c r="L37" s="46"/>
      <c r="M37" s="46"/>
      <c r="N37" s="46"/>
      <c r="O37" s="46"/>
      <c r="P37" s="46"/>
      <c r="Q37" s="46"/>
      <c r="R37" s="46"/>
      <c r="S37" s="46"/>
      <c r="T37" s="46"/>
      <c r="U37" s="46"/>
      <c r="V37" s="46"/>
    </row>
    <row r="38" spans="1:24">
      <c r="A38" s="104"/>
      <c r="B38" s="70"/>
      <c r="C38" s="70"/>
      <c r="D38" s="70"/>
      <c r="E38" s="70"/>
      <c r="F38" s="70"/>
      <c r="G38" s="44"/>
      <c r="H38" s="44"/>
      <c r="I38" s="46"/>
      <c r="J38" s="46"/>
      <c r="K38" s="46"/>
      <c r="L38" s="46"/>
      <c r="M38" s="46"/>
      <c r="N38" s="46"/>
      <c r="O38" s="46"/>
      <c r="P38" s="46"/>
      <c r="Q38" s="46"/>
      <c r="R38" s="46"/>
      <c r="S38" s="46"/>
      <c r="T38" s="46"/>
      <c r="U38" s="46"/>
      <c r="V38" s="46"/>
    </row>
    <row r="39" spans="1:24">
      <c r="A39" s="104"/>
      <c r="B39" s="70"/>
      <c r="C39" s="70"/>
      <c r="D39" s="70"/>
      <c r="E39" s="70"/>
      <c r="F39" s="70"/>
      <c r="G39" s="44"/>
      <c r="H39" s="44"/>
      <c r="I39" s="46"/>
      <c r="J39" s="46"/>
      <c r="K39" s="46"/>
      <c r="L39" s="46"/>
      <c r="M39" s="46"/>
      <c r="N39" s="46"/>
      <c r="O39" s="46"/>
      <c r="P39" s="46"/>
      <c r="Q39" s="46"/>
      <c r="R39" s="46"/>
      <c r="S39" s="46"/>
      <c r="T39" s="46"/>
      <c r="U39" s="46"/>
      <c r="V39" s="46"/>
    </row>
    <row r="40" spans="1:24">
      <c r="A40" s="104"/>
      <c r="B40" s="70"/>
      <c r="C40" s="70"/>
      <c r="D40" s="70"/>
      <c r="E40" s="70"/>
      <c r="F40" s="70"/>
      <c r="G40" s="44"/>
      <c r="H40" s="44"/>
      <c r="I40" s="46"/>
      <c r="J40" s="46"/>
      <c r="K40" s="46"/>
      <c r="L40" s="46"/>
      <c r="M40" s="46"/>
      <c r="N40" s="46"/>
      <c r="O40" s="46"/>
      <c r="P40" s="46"/>
      <c r="Q40" s="46"/>
      <c r="R40" s="46"/>
      <c r="S40" s="46"/>
      <c r="T40" s="46"/>
      <c r="U40" s="46"/>
      <c r="V40" s="46"/>
    </row>
    <row r="41" spans="1:24">
      <c r="A41" s="106"/>
      <c r="B41" s="70"/>
      <c r="C41" s="70"/>
      <c r="D41" s="70"/>
      <c r="E41" s="70"/>
      <c r="F41" s="70"/>
      <c r="G41" s="44"/>
      <c r="H41" s="44"/>
      <c r="I41" s="46"/>
      <c r="J41" s="46"/>
      <c r="K41" s="46"/>
      <c r="L41" s="46"/>
      <c r="M41" s="46"/>
      <c r="N41" s="46"/>
      <c r="O41" s="46"/>
      <c r="P41" s="46"/>
      <c r="Q41" s="46"/>
      <c r="R41" s="46"/>
      <c r="S41" s="46"/>
      <c r="T41" s="46"/>
      <c r="U41" s="46"/>
      <c r="V41" s="46"/>
    </row>
    <row r="42" spans="1:24">
      <c r="A42" s="3"/>
      <c r="B42" s="70"/>
      <c r="C42" s="70"/>
      <c r="D42" s="70"/>
      <c r="E42" s="70"/>
      <c r="F42" s="70"/>
      <c r="G42" s="44"/>
      <c r="H42" s="44"/>
      <c r="I42" s="46"/>
      <c r="J42" s="46"/>
      <c r="K42" s="46"/>
      <c r="L42" s="46"/>
      <c r="M42" s="46"/>
      <c r="N42" s="46"/>
      <c r="O42" s="46"/>
      <c r="P42" s="46"/>
      <c r="Q42" s="46"/>
      <c r="R42" s="46"/>
      <c r="S42" s="46"/>
      <c r="T42" s="46"/>
      <c r="U42" s="46"/>
      <c r="V42" s="46"/>
    </row>
    <row r="43" spans="1:24">
      <c r="A43" s="102"/>
      <c r="B43" s="70"/>
      <c r="C43" s="3"/>
      <c r="D43" s="70"/>
      <c r="E43" s="70"/>
      <c r="F43" s="70"/>
      <c r="G43" s="70"/>
      <c r="H43" s="70"/>
      <c r="I43" s="44"/>
      <c r="J43" s="44"/>
      <c r="K43" s="46"/>
      <c r="L43" s="46"/>
      <c r="M43" s="46"/>
      <c r="N43" s="46"/>
      <c r="O43" s="46"/>
      <c r="P43" s="46"/>
      <c r="Q43" s="46"/>
      <c r="R43" s="46"/>
      <c r="S43" s="46"/>
      <c r="T43" s="46"/>
      <c r="U43" s="46"/>
      <c r="V43" s="46"/>
      <c r="W43" s="46"/>
      <c r="X43" s="46"/>
    </row>
    <row r="44" spans="1:24">
      <c r="B44" s="70"/>
      <c r="C44" s="70"/>
      <c r="D44" s="70"/>
      <c r="E44" s="70"/>
      <c r="F44" s="70"/>
      <c r="G44" s="70"/>
      <c r="H44" s="70"/>
      <c r="I44" s="44"/>
      <c r="J44" s="44"/>
      <c r="K44" s="46"/>
      <c r="L44" s="46"/>
      <c r="M44" s="46"/>
      <c r="N44" s="46"/>
      <c r="O44" s="46"/>
      <c r="P44" s="46"/>
      <c r="Q44" s="46"/>
      <c r="R44" s="46"/>
      <c r="S44" s="46"/>
      <c r="T44" s="46"/>
      <c r="U44" s="46"/>
      <c r="V44" s="46"/>
      <c r="W44" s="46"/>
      <c r="X44" s="46"/>
    </row>
    <row r="45" spans="1:24">
      <c r="A45" s="70"/>
      <c r="B45" s="70"/>
      <c r="C45" s="70"/>
      <c r="D45" s="70"/>
      <c r="E45" s="70"/>
      <c r="F45" s="70"/>
      <c r="G45" s="70"/>
      <c r="H45" s="70"/>
      <c r="I45" s="44"/>
      <c r="J45" s="44"/>
      <c r="K45" s="46"/>
      <c r="L45" s="46"/>
      <c r="M45" s="46"/>
      <c r="N45" s="46"/>
      <c r="O45" s="46"/>
      <c r="P45" s="46"/>
      <c r="Q45" s="46"/>
      <c r="R45" s="46"/>
      <c r="S45" s="46"/>
      <c r="T45" s="46"/>
      <c r="U45" s="46"/>
      <c r="V45" s="46"/>
      <c r="W45" s="46"/>
      <c r="X45" s="46"/>
    </row>
    <row r="46" spans="1:24">
      <c r="B46" s="70"/>
      <c r="C46" s="70"/>
      <c r="D46" s="70"/>
      <c r="E46" s="70"/>
      <c r="F46" s="70"/>
      <c r="G46" s="70"/>
      <c r="H46" s="70"/>
      <c r="I46" s="44"/>
      <c r="J46" s="44"/>
      <c r="K46" s="46"/>
      <c r="L46" s="46"/>
      <c r="M46" s="46"/>
      <c r="N46" s="46"/>
      <c r="O46" s="46"/>
      <c r="P46" s="46"/>
      <c r="Q46" s="46"/>
      <c r="R46" s="46"/>
      <c r="S46" s="46"/>
      <c r="T46" s="46"/>
      <c r="U46" s="46"/>
      <c r="V46" s="46"/>
      <c r="W46" s="46"/>
      <c r="X46" s="46"/>
    </row>
    <row r="47" spans="1:24">
      <c r="B47" s="70"/>
      <c r="C47" s="70"/>
      <c r="D47" s="70"/>
      <c r="E47" s="70"/>
      <c r="F47" s="70"/>
      <c r="G47" s="70"/>
      <c r="H47" s="70"/>
      <c r="I47" s="44"/>
      <c r="J47" s="44"/>
      <c r="K47" s="46"/>
      <c r="L47" s="46"/>
      <c r="M47" s="46"/>
      <c r="N47" s="46"/>
      <c r="O47" s="46"/>
      <c r="P47" s="46"/>
      <c r="Q47" s="46"/>
      <c r="R47" s="46"/>
      <c r="S47" s="46"/>
      <c r="T47" s="46"/>
      <c r="U47" s="46"/>
      <c r="V47" s="46"/>
      <c r="W47" s="46"/>
      <c r="X47" s="46"/>
    </row>
    <row r="48" spans="1:24">
      <c r="B48" s="70"/>
      <c r="C48" s="70"/>
      <c r="D48" s="70"/>
      <c r="E48" s="70"/>
      <c r="F48" s="70"/>
      <c r="G48" s="70"/>
      <c r="H48" s="70"/>
      <c r="I48" s="44"/>
      <c r="J48" s="44"/>
      <c r="K48" s="46"/>
      <c r="L48" s="46"/>
      <c r="M48" s="46"/>
      <c r="N48" s="46"/>
      <c r="O48" s="46"/>
      <c r="P48" s="46"/>
      <c r="Q48" s="46"/>
      <c r="R48" s="46"/>
      <c r="S48" s="46"/>
      <c r="T48" s="46"/>
      <c r="U48" s="46"/>
      <c r="V48" s="46"/>
      <c r="W48" s="46"/>
      <c r="X48" s="46"/>
    </row>
    <row r="49" spans="1:24">
      <c r="A49" s="107"/>
      <c r="B49" s="70"/>
      <c r="C49" s="70"/>
      <c r="D49" s="70"/>
      <c r="E49" s="70"/>
      <c r="F49" s="70"/>
      <c r="G49" s="70"/>
      <c r="H49" s="70"/>
      <c r="I49" s="44"/>
      <c r="J49" s="44"/>
      <c r="K49" s="46"/>
      <c r="L49" s="46"/>
      <c r="M49" s="46"/>
      <c r="N49" s="46"/>
      <c r="O49" s="46"/>
      <c r="P49" s="46"/>
      <c r="Q49" s="46"/>
      <c r="R49" s="46"/>
      <c r="S49" s="46"/>
      <c r="T49" s="46"/>
      <c r="U49" s="46"/>
      <c r="V49" s="46"/>
      <c r="W49" s="46"/>
      <c r="X49" s="46"/>
    </row>
    <row r="50" spans="1:24">
      <c r="A50" s="38"/>
      <c r="B50" s="46"/>
      <c r="C50" s="46"/>
      <c r="D50" s="46"/>
      <c r="E50" s="46"/>
      <c r="F50" s="46"/>
      <c r="G50" s="46"/>
      <c r="H50" s="46"/>
      <c r="I50" s="46"/>
      <c r="J50" s="46"/>
      <c r="K50" s="46"/>
      <c r="L50" s="46"/>
      <c r="M50" s="46"/>
      <c r="N50" s="46"/>
      <c r="O50" s="46"/>
      <c r="P50" s="46"/>
      <c r="Q50" s="46"/>
      <c r="R50" s="46"/>
      <c r="S50" s="46"/>
      <c r="T50" s="46"/>
      <c r="U50" s="46"/>
      <c r="V50" s="46"/>
      <c r="W50" s="46"/>
      <c r="X50" s="46"/>
    </row>
    <row r="51" spans="1:24">
      <c r="B51" s="46"/>
      <c r="C51" s="46"/>
      <c r="D51" s="46"/>
      <c r="E51" s="46"/>
      <c r="F51" s="46"/>
      <c r="G51" s="46"/>
      <c r="H51" s="46"/>
      <c r="I51" s="46"/>
      <c r="J51" s="46"/>
      <c r="K51" s="46"/>
      <c r="L51" s="46"/>
      <c r="M51" s="46"/>
      <c r="N51" s="46"/>
      <c r="O51" s="46"/>
      <c r="P51" s="46"/>
      <c r="Q51" s="46"/>
      <c r="R51" s="46"/>
      <c r="S51" s="46"/>
      <c r="T51" s="46"/>
      <c r="U51" s="46"/>
      <c r="V51" s="46"/>
      <c r="W51" s="46"/>
      <c r="X51" s="46"/>
    </row>
    <row r="52" spans="1:24">
      <c r="A52" s="2"/>
      <c r="B52" s="46"/>
      <c r="C52" s="46"/>
      <c r="D52" s="46"/>
      <c r="E52" s="46"/>
      <c r="F52" s="46"/>
      <c r="G52" s="46"/>
      <c r="H52" s="46"/>
      <c r="I52" s="46"/>
      <c r="J52" s="46"/>
      <c r="K52" s="46"/>
      <c r="L52" s="46"/>
      <c r="M52" s="46"/>
      <c r="N52" s="46"/>
      <c r="O52" s="46"/>
      <c r="P52" s="46"/>
      <c r="Q52" s="46"/>
      <c r="R52" s="46"/>
      <c r="S52" s="46"/>
      <c r="T52" s="46"/>
      <c r="U52" s="46"/>
      <c r="V52" s="46"/>
      <c r="W52" s="46"/>
      <c r="X52" s="46"/>
    </row>
    <row r="53" spans="1:24">
      <c r="A53" s="46"/>
      <c r="B53" s="46"/>
      <c r="C53" s="46"/>
      <c r="D53" s="46"/>
      <c r="E53" s="46"/>
      <c r="F53" s="46"/>
      <c r="G53" s="46"/>
      <c r="H53" s="46"/>
      <c r="I53" s="46"/>
      <c r="J53" s="46"/>
      <c r="K53" s="46"/>
      <c r="L53" s="46"/>
      <c r="M53" s="46"/>
      <c r="N53" s="46"/>
      <c r="O53" s="46"/>
      <c r="P53" s="46"/>
      <c r="Q53" s="46"/>
      <c r="R53" s="46"/>
      <c r="S53" s="46"/>
      <c r="T53" s="46"/>
      <c r="U53" s="46"/>
      <c r="V53" s="46"/>
      <c r="W53" s="46"/>
      <c r="X53" s="46"/>
    </row>
    <row r="54" spans="1:24">
      <c r="A54" s="46"/>
      <c r="B54" s="46"/>
      <c r="C54" s="46"/>
      <c r="D54" s="46"/>
      <c r="E54" s="46"/>
      <c r="F54" s="46"/>
      <c r="G54" s="46"/>
      <c r="H54" s="46"/>
      <c r="I54" s="46"/>
      <c r="J54" s="46"/>
      <c r="K54" s="46"/>
      <c r="L54" s="46"/>
      <c r="M54" s="46"/>
      <c r="N54" s="46"/>
      <c r="O54" s="46"/>
      <c r="P54" s="46"/>
      <c r="Q54" s="46"/>
      <c r="R54" s="46"/>
      <c r="S54" s="46"/>
      <c r="T54" s="46"/>
      <c r="U54" s="46"/>
      <c r="V54" s="46"/>
      <c r="W54" s="46"/>
      <c r="X54" s="46"/>
    </row>
    <row r="55" spans="1:24">
      <c r="A55" s="46"/>
      <c r="B55" s="46"/>
      <c r="C55" s="46"/>
      <c r="D55" s="46"/>
      <c r="E55" s="46"/>
      <c r="F55" s="46"/>
      <c r="G55" s="46"/>
      <c r="H55" s="46"/>
      <c r="I55" s="46"/>
      <c r="J55" s="46"/>
      <c r="K55" s="46"/>
      <c r="L55" s="46"/>
      <c r="M55" s="46"/>
      <c r="N55" s="46"/>
      <c r="O55" s="46"/>
      <c r="P55" s="46"/>
      <c r="Q55" s="46"/>
      <c r="R55" s="46"/>
      <c r="S55" s="46"/>
      <c r="T55" s="46"/>
      <c r="U55" s="46"/>
      <c r="V55" s="46"/>
      <c r="W55" s="46"/>
      <c r="X55" s="46"/>
    </row>
    <row r="56" spans="1:24">
      <c r="A56" s="46"/>
      <c r="B56" s="46"/>
      <c r="C56" s="46"/>
      <c r="D56" s="46"/>
      <c r="E56" s="46"/>
      <c r="F56" s="46"/>
      <c r="G56" s="46"/>
      <c r="H56" s="46"/>
      <c r="I56" s="46"/>
      <c r="J56" s="46"/>
      <c r="K56" s="46"/>
      <c r="L56" s="46"/>
      <c r="M56" s="46"/>
      <c r="N56" s="46"/>
      <c r="O56" s="46"/>
      <c r="P56" s="46"/>
      <c r="Q56" s="46"/>
      <c r="R56" s="46"/>
      <c r="S56" s="46"/>
      <c r="T56" s="46"/>
      <c r="U56" s="46"/>
      <c r="V56" s="46"/>
      <c r="W56" s="46"/>
      <c r="X56" s="46"/>
    </row>
    <row r="57" spans="1:24">
      <c r="A57" s="46"/>
      <c r="B57" s="46"/>
      <c r="C57" s="46"/>
      <c r="D57" s="46"/>
      <c r="E57" s="46"/>
      <c r="F57" s="46"/>
      <c r="G57" s="46"/>
      <c r="H57" s="46"/>
      <c r="I57" s="46"/>
      <c r="J57" s="46"/>
      <c r="K57" s="46"/>
      <c r="L57" s="46"/>
      <c r="M57" s="46"/>
      <c r="N57" s="46"/>
      <c r="O57" s="46"/>
      <c r="P57" s="46"/>
      <c r="Q57" s="46"/>
      <c r="R57" s="46"/>
      <c r="S57" s="46"/>
      <c r="T57" s="46"/>
      <c r="U57" s="46"/>
      <c r="V57" s="46"/>
      <c r="W57" s="46"/>
      <c r="X57" s="46"/>
    </row>
    <row r="58" spans="1:24">
      <c r="A58" s="46"/>
      <c r="B58" s="46"/>
      <c r="C58" s="46"/>
      <c r="D58" s="46"/>
      <c r="E58" s="46"/>
      <c r="F58" s="46"/>
      <c r="G58" s="46"/>
      <c r="H58" s="46"/>
      <c r="I58" s="46"/>
      <c r="J58" s="46"/>
      <c r="K58" s="46"/>
      <c r="L58" s="46"/>
      <c r="M58" s="46"/>
      <c r="N58" s="46"/>
      <c r="O58" s="46"/>
      <c r="P58" s="46"/>
      <c r="Q58" s="46"/>
      <c r="R58" s="46"/>
      <c r="S58" s="46"/>
      <c r="T58" s="46"/>
      <c r="U58" s="46"/>
      <c r="V58" s="46"/>
      <c r="W58" s="46"/>
      <c r="X58" s="46"/>
    </row>
    <row r="59" spans="1:24">
      <c r="A59" s="46"/>
      <c r="B59" s="46"/>
      <c r="C59" s="46"/>
      <c r="D59" s="46"/>
      <c r="E59" s="46"/>
      <c r="F59" s="46"/>
      <c r="G59" s="46"/>
      <c r="H59" s="46"/>
      <c r="I59" s="46"/>
      <c r="J59" s="46"/>
      <c r="K59" s="46"/>
      <c r="L59" s="46"/>
      <c r="M59" s="46"/>
      <c r="N59" s="46"/>
      <c r="O59" s="46"/>
      <c r="P59" s="46"/>
      <c r="Q59" s="46"/>
      <c r="R59" s="46"/>
      <c r="S59" s="46"/>
      <c r="T59" s="46"/>
      <c r="U59" s="46"/>
      <c r="V59" s="46"/>
      <c r="W59" s="46"/>
      <c r="X59" s="46"/>
    </row>
    <row r="60" spans="1:24">
      <c r="A60" s="46"/>
      <c r="B60" s="46"/>
      <c r="C60" s="46"/>
      <c r="D60" s="46"/>
      <c r="E60" s="46"/>
      <c r="F60" s="46"/>
      <c r="G60" s="46"/>
      <c r="H60" s="46"/>
      <c r="I60" s="46"/>
      <c r="J60" s="46"/>
      <c r="K60" s="46"/>
      <c r="L60" s="46"/>
      <c r="M60" s="46"/>
      <c r="N60" s="46"/>
      <c r="O60" s="46"/>
      <c r="P60" s="46"/>
      <c r="Q60" s="46"/>
      <c r="R60" s="46"/>
      <c r="S60" s="46"/>
      <c r="T60" s="46"/>
      <c r="U60" s="46"/>
      <c r="V60" s="46"/>
      <c r="W60" s="46"/>
      <c r="X60" s="46"/>
    </row>
    <row r="61" spans="1:24">
      <c r="A61" s="46"/>
      <c r="B61" s="46"/>
      <c r="C61" s="46"/>
      <c r="D61" s="46"/>
      <c r="E61" s="46"/>
      <c r="F61" s="46"/>
      <c r="G61" s="46"/>
      <c r="H61" s="46"/>
      <c r="I61" s="46"/>
      <c r="J61" s="46"/>
      <c r="K61" s="46"/>
      <c r="L61" s="46"/>
      <c r="M61" s="46"/>
      <c r="N61" s="46"/>
      <c r="O61" s="46"/>
      <c r="P61" s="46"/>
      <c r="Q61" s="46"/>
      <c r="R61" s="46"/>
      <c r="S61" s="46"/>
      <c r="T61" s="46"/>
      <c r="U61" s="46"/>
      <c r="V61" s="46"/>
      <c r="W61" s="46"/>
      <c r="X61" s="46"/>
    </row>
    <row r="62" spans="1:24">
      <c r="A62" s="46"/>
      <c r="B62" s="46"/>
      <c r="C62" s="46"/>
      <c r="D62" s="46"/>
      <c r="E62" s="46"/>
      <c r="F62" s="46"/>
      <c r="G62" s="46"/>
      <c r="H62" s="46"/>
      <c r="I62" s="46"/>
      <c r="J62" s="46"/>
      <c r="K62" s="46"/>
      <c r="L62" s="46"/>
      <c r="M62" s="46"/>
      <c r="N62" s="46"/>
      <c r="O62" s="46"/>
      <c r="P62" s="46"/>
      <c r="Q62" s="46"/>
      <c r="R62" s="46"/>
      <c r="S62" s="46"/>
      <c r="T62" s="46"/>
      <c r="U62" s="46"/>
      <c r="V62" s="46"/>
      <c r="W62" s="46"/>
      <c r="X62" s="46"/>
    </row>
    <row r="63" spans="1:24">
      <c r="A63" s="46"/>
      <c r="B63" s="46"/>
      <c r="C63" s="46"/>
      <c r="D63" s="46"/>
      <c r="E63" s="46"/>
      <c r="F63" s="46"/>
      <c r="G63" s="46"/>
      <c r="H63" s="46"/>
      <c r="I63" s="46"/>
      <c r="J63" s="46"/>
      <c r="K63" s="46"/>
      <c r="L63" s="46"/>
      <c r="M63" s="46"/>
      <c r="N63" s="46"/>
      <c r="O63" s="46"/>
      <c r="P63" s="46"/>
      <c r="Q63" s="46"/>
      <c r="R63" s="46"/>
      <c r="S63" s="46"/>
      <c r="T63" s="46"/>
      <c r="U63" s="46"/>
      <c r="V63" s="46"/>
      <c r="W63" s="46"/>
      <c r="X63" s="46"/>
    </row>
    <row r="64" spans="1:24">
      <c r="A64" s="46"/>
      <c r="B64" s="46"/>
      <c r="C64" s="46"/>
      <c r="D64" s="46"/>
      <c r="E64" s="46"/>
      <c r="F64" s="46"/>
      <c r="G64" s="46"/>
      <c r="H64" s="46"/>
      <c r="I64" s="46"/>
      <c r="J64" s="46"/>
      <c r="K64" s="46"/>
      <c r="L64" s="46"/>
      <c r="M64" s="46"/>
      <c r="N64" s="46"/>
      <c r="O64" s="46"/>
      <c r="P64" s="46"/>
      <c r="Q64" s="46"/>
      <c r="R64" s="46"/>
      <c r="S64" s="46"/>
      <c r="T64" s="46"/>
      <c r="U64" s="46"/>
      <c r="V64" s="46"/>
      <c r="W64" s="46"/>
      <c r="X64" s="46"/>
    </row>
    <row r="65" spans="1:24">
      <c r="A65" s="46"/>
      <c r="B65" s="46"/>
      <c r="C65" s="46"/>
      <c r="D65" s="46"/>
      <c r="E65" s="46"/>
      <c r="F65" s="46"/>
      <c r="G65" s="46"/>
      <c r="H65" s="46"/>
      <c r="I65" s="46"/>
      <c r="J65" s="46"/>
      <c r="K65" s="46"/>
      <c r="L65" s="46"/>
      <c r="M65" s="46"/>
      <c r="N65" s="46"/>
      <c r="O65" s="46"/>
      <c r="P65" s="46"/>
      <c r="Q65" s="46"/>
      <c r="R65" s="46"/>
      <c r="S65" s="46"/>
      <c r="T65" s="46"/>
      <c r="U65" s="46"/>
      <c r="V65" s="46"/>
      <c r="W65" s="46"/>
      <c r="X65" s="46"/>
    </row>
    <row r="66" spans="1:24">
      <c r="A66" s="46"/>
      <c r="B66" s="46"/>
      <c r="C66" s="46"/>
      <c r="D66" s="46"/>
      <c r="E66" s="46"/>
      <c r="F66" s="46"/>
      <c r="G66" s="46"/>
      <c r="H66" s="46"/>
      <c r="I66" s="46"/>
      <c r="J66" s="46"/>
      <c r="K66" s="46"/>
      <c r="L66" s="46"/>
      <c r="M66" s="46"/>
      <c r="N66" s="46"/>
      <c r="O66" s="46"/>
      <c r="P66" s="46"/>
      <c r="Q66" s="46"/>
      <c r="R66" s="46"/>
      <c r="S66" s="46"/>
      <c r="T66" s="46"/>
      <c r="U66" s="46"/>
      <c r="V66" s="46"/>
      <c r="W66" s="46"/>
      <c r="X66" s="46"/>
    </row>
    <row r="67" spans="1:24">
      <c r="A67" s="46"/>
      <c r="B67" s="46"/>
      <c r="C67" s="46"/>
      <c r="D67" s="46"/>
      <c r="E67" s="46"/>
      <c r="F67" s="46"/>
      <c r="G67" s="46"/>
      <c r="H67" s="46"/>
      <c r="I67" s="46"/>
      <c r="J67" s="46"/>
      <c r="K67" s="46"/>
      <c r="L67" s="46"/>
      <c r="M67" s="46"/>
      <c r="N67" s="46"/>
      <c r="O67" s="46"/>
      <c r="P67" s="46"/>
      <c r="Q67" s="46"/>
      <c r="R67" s="46"/>
      <c r="S67" s="46"/>
      <c r="T67" s="46"/>
      <c r="U67" s="46"/>
      <c r="V67" s="46"/>
      <c r="W67" s="46"/>
      <c r="X67" s="46"/>
    </row>
    <row r="68" spans="1:24">
      <c r="A68" s="46"/>
      <c r="B68" s="46"/>
      <c r="C68" s="46"/>
      <c r="D68" s="46"/>
      <c r="E68" s="46"/>
      <c r="F68" s="46"/>
      <c r="G68" s="46"/>
      <c r="H68" s="46"/>
      <c r="I68" s="46"/>
      <c r="J68" s="46"/>
      <c r="K68" s="46"/>
      <c r="L68" s="46"/>
      <c r="M68" s="46"/>
      <c r="N68" s="46"/>
      <c r="O68" s="46"/>
      <c r="P68" s="46"/>
      <c r="Q68" s="46"/>
      <c r="R68" s="46"/>
      <c r="S68" s="46"/>
      <c r="T68" s="46"/>
      <c r="U68" s="46"/>
      <c r="V68" s="46"/>
      <c r="W68" s="46"/>
      <c r="X68" s="46"/>
    </row>
    <row r="69" spans="1:24">
      <c r="A69" s="46"/>
      <c r="B69" s="46"/>
      <c r="C69" s="46"/>
      <c r="D69" s="46"/>
      <c r="E69" s="46"/>
      <c r="F69" s="46"/>
      <c r="G69" s="46"/>
      <c r="H69" s="46"/>
      <c r="I69" s="46"/>
      <c r="J69" s="46"/>
      <c r="K69" s="46"/>
      <c r="L69" s="46"/>
      <c r="M69" s="46"/>
      <c r="N69" s="46"/>
      <c r="O69" s="46"/>
      <c r="P69" s="46"/>
      <c r="Q69" s="46"/>
      <c r="R69" s="46"/>
      <c r="S69" s="46"/>
      <c r="T69" s="46"/>
      <c r="U69" s="46"/>
      <c r="V69" s="46"/>
      <c r="W69" s="46"/>
      <c r="X69" s="46"/>
    </row>
    <row r="70" spans="1:24">
      <c r="A70" s="46"/>
      <c r="B70" s="46"/>
      <c r="C70" s="46"/>
      <c r="D70" s="46"/>
      <c r="E70" s="46"/>
      <c r="F70" s="46"/>
      <c r="G70" s="46"/>
      <c r="H70" s="46"/>
      <c r="I70" s="46"/>
      <c r="J70" s="46"/>
      <c r="K70" s="46"/>
      <c r="L70" s="46"/>
      <c r="M70" s="46"/>
      <c r="N70" s="46"/>
      <c r="O70" s="46"/>
      <c r="P70" s="46"/>
      <c r="Q70" s="46"/>
      <c r="R70" s="46"/>
      <c r="S70" s="46"/>
      <c r="T70" s="46"/>
      <c r="U70" s="46"/>
      <c r="V70" s="46"/>
      <c r="W70" s="46"/>
      <c r="X70" s="46"/>
    </row>
    <row r="71" spans="1:24">
      <c r="A71" s="46"/>
      <c r="B71" s="46"/>
      <c r="C71" s="46"/>
      <c r="D71" s="46"/>
      <c r="E71" s="46"/>
      <c r="F71" s="46"/>
      <c r="G71" s="46"/>
      <c r="H71" s="46"/>
      <c r="I71" s="46"/>
      <c r="J71" s="46"/>
      <c r="K71" s="46"/>
      <c r="L71" s="46"/>
      <c r="M71" s="46"/>
      <c r="N71" s="46"/>
      <c r="O71" s="46"/>
      <c r="P71" s="46"/>
      <c r="Q71" s="46"/>
      <c r="R71" s="46"/>
      <c r="S71" s="46"/>
      <c r="T71" s="46"/>
      <c r="U71" s="46"/>
      <c r="V71" s="46"/>
      <c r="W71" s="46"/>
      <c r="X71" s="46"/>
    </row>
    <row r="72" spans="1:24">
      <c r="A72" s="46"/>
      <c r="B72" s="46"/>
      <c r="C72" s="46"/>
      <c r="D72" s="46"/>
      <c r="E72" s="46"/>
      <c r="F72" s="46"/>
      <c r="G72" s="46"/>
      <c r="H72" s="46"/>
      <c r="I72" s="46"/>
      <c r="J72" s="46"/>
      <c r="K72" s="46"/>
      <c r="L72" s="46"/>
      <c r="M72" s="46"/>
      <c r="N72" s="46"/>
      <c r="O72" s="46"/>
      <c r="P72" s="46"/>
      <c r="Q72" s="46"/>
      <c r="R72" s="46"/>
      <c r="S72" s="46"/>
      <c r="T72" s="46"/>
      <c r="U72" s="46"/>
      <c r="V72" s="46"/>
      <c r="W72" s="46"/>
      <c r="X72" s="46"/>
    </row>
    <row r="73" spans="1:24">
      <c r="A73" s="46"/>
      <c r="B73" s="46"/>
      <c r="C73" s="46"/>
      <c r="D73" s="46"/>
      <c r="E73" s="46"/>
      <c r="F73" s="46"/>
      <c r="G73" s="46"/>
      <c r="H73" s="46"/>
      <c r="I73" s="46"/>
      <c r="J73" s="46"/>
      <c r="K73" s="46"/>
      <c r="L73" s="46"/>
      <c r="M73" s="46"/>
      <c r="N73" s="46"/>
      <c r="O73" s="46"/>
      <c r="P73" s="46"/>
      <c r="Q73" s="46"/>
      <c r="R73" s="46"/>
      <c r="S73" s="46"/>
      <c r="T73" s="46"/>
      <c r="U73" s="46"/>
      <c r="V73" s="46"/>
      <c r="W73" s="46"/>
      <c r="X73" s="46"/>
    </row>
    <row r="74" spans="1:24">
      <c r="A74" s="46"/>
      <c r="B74" s="46"/>
      <c r="C74" s="46"/>
      <c r="D74" s="46"/>
      <c r="E74" s="46"/>
      <c r="F74" s="46"/>
      <c r="G74" s="46"/>
      <c r="H74" s="46"/>
      <c r="I74" s="46"/>
      <c r="J74" s="46"/>
      <c r="K74" s="46"/>
      <c r="L74" s="46"/>
      <c r="M74" s="46"/>
      <c r="N74" s="46"/>
      <c r="O74" s="46"/>
      <c r="P74" s="46"/>
      <c r="Q74" s="46"/>
      <c r="R74" s="46"/>
      <c r="S74" s="46"/>
      <c r="T74" s="46"/>
      <c r="U74" s="46"/>
      <c r="V74" s="46"/>
      <c r="W74" s="46"/>
      <c r="X74" s="46"/>
    </row>
    <row r="75" spans="1:24">
      <c r="A75" s="46"/>
      <c r="B75" s="46"/>
      <c r="C75" s="46"/>
      <c r="D75" s="46"/>
      <c r="E75" s="46"/>
      <c r="F75" s="46"/>
      <c r="G75" s="46"/>
      <c r="H75" s="46"/>
      <c r="I75" s="46"/>
      <c r="J75" s="46"/>
      <c r="K75" s="46"/>
      <c r="L75" s="46"/>
      <c r="M75" s="46"/>
      <c r="N75" s="46"/>
      <c r="O75" s="46"/>
      <c r="P75" s="46"/>
      <c r="Q75" s="46"/>
      <c r="R75" s="46"/>
      <c r="S75" s="46"/>
      <c r="T75" s="46"/>
      <c r="U75" s="46"/>
      <c r="V75" s="46"/>
      <c r="W75" s="46"/>
      <c r="X75" s="46"/>
    </row>
    <row r="76" spans="1:24">
      <c r="A76" s="46"/>
      <c r="B76" s="46"/>
      <c r="C76" s="46"/>
      <c r="D76" s="46"/>
      <c r="E76" s="46"/>
      <c r="F76" s="46"/>
      <c r="G76" s="46"/>
      <c r="H76" s="46"/>
      <c r="I76" s="46"/>
      <c r="J76" s="46"/>
      <c r="K76" s="46"/>
      <c r="L76" s="46"/>
      <c r="M76" s="46"/>
      <c r="N76" s="46"/>
      <c r="O76" s="46"/>
      <c r="P76" s="46"/>
      <c r="Q76" s="46"/>
      <c r="R76" s="46"/>
      <c r="S76" s="46"/>
      <c r="T76" s="46"/>
      <c r="U76" s="46"/>
      <c r="V76" s="46"/>
      <c r="W76" s="46"/>
      <c r="X76" s="46"/>
    </row>
    <row r="77" spans="1:24">
      <c r="A77" s="46"/>
      <c r="B77" s="46"/>
      <c r="C77" s="46"/>
      <c r="D77" s="46"/>
      <c r="E77" s="46"/>
      <c r="F77" s="46"/>
      <c r="G77" s="46"/>
      <c r="H77" s="46"/>
      <c r="I77" s="46"/>
      <c r="J77" s="46"/>
      <c r="K77" s="46"/>
      <c r="L77" s="46"/>
      <c r="M77" s="46"/>
      <c r="N77" s="46"/>
      <c r="O77" s="46"/>
      <c r="P77" s="46"/>
      <c r="Q77" s="46"/>
      <c r="R77" s="46"/>
      <c r="S77" s="46"/>
      <c r="T77" s="46"/>
      <c r="U77" s="46"/>
      <c r="V77" s="46"/>
      <c r="W77" s="46"/>
      <c r="X77" s="46"/>
    </row>
    <row r="78" spans="1:24">
      <c r="A78" s="46"/>
      <c r="B78" s="46"/>
      <c r="C78" s="46"/>
      <c r="D78" s="46"/>
      <c r="E78" s="46"/>
      <c r="F78" s="46"/>
      <c r="G78" s="46"/>
      <c r="H78" s="46"/>
      <c r="I78" s="46"/>
      <c r="J78" s="46"/>
      <c r="K78" s="46"/>
      <c r="L78" s="46"/>
      <c r="M78" s="46"/>
      <c r="N78" s="46"/>
      <c r="O78" s="46"/>
      <c r="P78" s="46"/>
      <c r="Q78" s="46"/>
      <c r="R78" s="46"/>
      <c r="S78" s="46"/>
      <c r="T78" s="46"/>
      <c r="U78" s="46"/>
      <c r="V78" s="46"/>
      <c r="W78" s="46"/>
      <c r="X78" s="46"/>
    </row>
    <row r="79" spans="1:24">
      <c r="A79" s="46"/>
      <c r="B79" s="46"/>
      <c r="C79" s="46"/>
      <c r="D79" s="46"/>
      <c r="E79" s="46"/>
      <c r="F79" s="46"/>
      <c r="G79" s="46"/>
      <c r="H79" s="46"/>
      <c r="I79" s="46"/>
      <c r="J79" s="46"/>
      <c r="K79" s="46"/>
      <c r="L79" s="46"/>
      <c r="M79" s="46"/>
      <c r="N79" s="46"/>
      <c r="O79" s="46"/>
      <c r="P79" s="46"/>
      <c r="Q79" s="46"/>
      <c r="R79" s="46"/>
      <c r="S79" s="46"/>
      <c r="T79" s="46"/>
      <c r="U79" s="46"/>
      <c r="V79" s="46"/>
      <c r="W79" s="46"/>
      <c r="X79" s="46"/>
    </row>
    <row r="80" spans="1:24">
      <c r="A80" s="46"/>
      <c r="B80" s="46"/>
      <c r="C80" s="46"/>
      <c r="D80" s="46"/>
      <c r="E80" s="46"/>
      <c r="F80" s="46"/>
      <c r="G80" s="46"/>
      <c r="H80" s="46"/>
      <c r="I80" s="46"/>
      <c r="J80" s="46"/>
      <c r="K80" s="46"/>
      <c r="L80" s="46"/>
      <c r="M80" s="46"/>
      <c r="N80" s="46"/>
      <c r="O80" s="46"/>
      <c r="P80" s="46"/>
      <c r="Q80" s="46"/>
      <c r="R80" s="46"/>
      <c r="S80" s="46"/>
      <c r="T80" s="46"/>
      <c r="U80" s="46"/>
      <c r="V80" s="46"/>
      <c r="W80" s="46"/>
      <c r="X80" s="46"/>
    </row>
    <row r="81" spans="1:24">
      <c r="A81" s="46"/>
      <c r="B81" s="46"/>
      <c r="C81" s="46"/>
      <c r="D81" s="46"/>
      <c r="E81" s="46"/>
      <c r="F81" s="46"/>
      <c r="G81" s="46"/>
      <c r="H81" s="46"/>
      <c r="I81" s="46"/>
      <c r="J81" s="46"/>
      <c r="K81" s="46"/>
      <c r="L81" s="46"/>
      <c r="M81" s="46"/>
      <c r="N81" s="46"/>
      <c r="O81" s="46"/>
      <c r="P81" s="46"/>
      <c r="Q81" s="46"/>
      <c r="R81" s="46"/>
      <c r="S81" s="46"/>
      <c r="T81" s="46"/>
      <c r="U81" s="46"/>
      <c r="V81" s="46"/>
      <c r="W81" s="46"/>
      <c r="X81" s="46"/>
    </row>
    <row r="82" spans="1:24">
      <c r="A82" s="46"/>
      <c r="B82" s="46"/>
      <c r="C82" s="46"/>
      <c r="D82" s="46"/>
      <c r="E82" s="46"/>
      <c r="F82" s="46"/>
      <c r="G82" s="46"/>
      <c r="H82" s="46"/>
      <c r="I82" s="46"/>
      <c r="J82" s="46"/>
      <c r="K82" s="46"/>
      <c r="L82" s="46"/>
      <c r="M82" s="46"/>
      <c r="N82" s="46"/>
      <c r="O82" s="46"/>
      <c r="P82" s="46"/>
      <c r="Q82" s="46"/>
      <c r="R82" s="46"/>
      <c r="S82" s="46"/>
      <c r="T82" s="46"/>
      <c r="U82" s="46"/>
      <c r="V82" s="46"/>
      <c r="W82" s="46"/>
      <c r="X82" s="46"/>
    </row>
    <row r="83" spans="1:24">
      <c r="A83" s="46"/>
      <c r="B83" s="46"/>
      <c r="C83" s="46"/>
      <c r="D83" s="46"/>
      <c r="E83" s="46"/>
      <c r="F83" s="46"/>
      <c r="G83" s="46"/>
      <c r="H83" s="46"/>
      <c r="I83" s="46"/>
      <c r="J83" s="46"/>
      <c r="K83" s="46"/>
      <c r="L83" s="46"/>
      <c r="M83" s="46"/>
      <c r="N83" s="46"/>
      <c r="O83" s="46"/>
      <c r="P83" s="46"/>
      <c r="Q83" s="46"/>
      <c r="R83" s="46"/>
      <c r="S83" s="46"/>
      <c r="T83" s="46"/>
      <c r="U83" s="46"/>
      <c r="V83" s="46"/>
      <c r="W83" s="46"/>
      <c r="X83" s="46"/>
    </row>
    <row r="84" spans="1:24">
      <c r="A84" s="46"/>
      <c r="B84" s="46"/>
      <c r="C84" s="46"/>
      <c r="D84" s="46"/>
      <c r="E84" s="46"/>
      <c r="F84" s="46"/>
      <c r="G84" s="46"/>
      <c r="H84" s="46"/>
      <c r="I84" s="46"/>
      <c r="J84" s="46"/>
      <c r="K84" s="46"/>
      <c r="L84" s="46"/>
      <c r="M84" s="46"/>
      <c r="N84" s="46"/>
      <c r="O84" s="46"/>
      <c r="P84" s="46"/>
      <c r="Q84" s="46"/>
      <c r="R84" s="46"/>
      <c r="S84" s="46"/>
      <c r="T84" s="46"/>
      <c r="U84" s="46"/>
      <c r="V84" s="46"/>
      <c r="W84" s="46"/>
      <c r="X84" s="46"/>
    </row>
    <row r="85" spans="1:24">
      <c r="A85" s="46"/>
      <c r="B85" s="46"/>
      <c r="C85" s="46"/>
      <c r="D85" s="46"/>
      <c r="E85" s="46"/>
      <c r="F85" s="46"/>
      <c r="G85" s="46"/>
      <c r="H85" s="46"/>
      <c r="I85" s="46"/>
      <c r="J85" s="46"/>
      <c r="K85" s="46"/>
      <c r="L85" s="46"/>
      <c r="M85" s="46"/>
      <c r="N85" s="46"/>
      <c r="O85" s="46"/>
      <c r="P85" s="46"/>
      <c r="Q85" s="46"/>
      <c r="R85" s="46"/>
      <c r="S85" s="46"/>
      <c r="T85" s="46"/>
      <c r="U85" s="46"/>
      <c r="V85" s="46"/>
      <c r="W85" s="46"/>
      <c r="X85" s="46"/>
    </row>
    <row r="86" spans="1:24">
      <c r="A86" s="46"/>
      <c r="B86" s="46"/>
      <c r="C86" s="46"/>
      <c r="D86" s="46"/>
      <c r="E86" s="46"/>
      <c r="F86" s="46"/>
      <c r="G86" s="46"/>
      <c r="H86" s="46"/>
      <c r="I86" s="46"/>
      <c r="J86" s="46"/>
      <c r="K86" s="46"/>
      <c r="L86" s="46"/>
      <c r="M86" s="46"/>
      <c r="N86" s="46"/>
      <c r="O86" s="46"/>
      <c r="P86" s="46"/>
      <c r="Q86" s="46"/>
      <c r="R86" s="46"/>
      <c r="S86" s="46"/>
      <c r="T86" s="46"/>
      <c r="U86" s="46"/>
      <c r="V86" s="46"/>
      <c r="W86" s="46"/>
      <c r="X86" s="46"/>
    </row>
    <row r="87" spans="1:24">
      <c r="A87" s="46"/>
      <c r="B87" s="46"/>
      <c r="C87" s="46"/>
      <c r="D87" s="46"/>
      <c r="E87" s="46"/>
      <c r="F87" s="46"/>
      <c r="G87" s="46"/>
      <c r="H87" s="46"/>
      <c r="I87" s="46"/>
      <c r="J87" s="46"/>
      <c r="K87" s="46"/>
      <c r="L87" s="46"/>
      <c r="M87" s="46"/>
      <c r="N87" s="46"/>
      <c r="O87" s="46"/>
      <c r="P87" s="46"/>
      <c r="Q87" s="46"/>
      <c r="R87" s="46"/>
      <c r="S87" s="46"/>
      <c r="T87" s="46"/>
      <c r="U87" s="46"/>
      <c r="V87" s="46"/>
      <c r="W87" s="46"/>
      <c r="X87" s="46"/>
    </row>
    <row r="88" spans="1:24">
      <c r="A88" s="46"/>
      <c r="B88" s="46"/>
      <c r="C88" s="46"/>
      <c r="D88" s="46"/>
      <c r="E88" s="46"/>
      <c r="F88" s="46"/>
      <c r="G88" s="46"/>
      <c r="H88" s="46"/>
      <c r="I88" s="46"/>
      <c r="J88" s="46"/>
      <c r="K88" s="46"/>
      <c r="L88" s="46"/>
      <c r="M88" s="46"/>
      <c r="N88" s="46"/>
      <c r="O88" s="46"/>
      <c r="P88" s="46"/>
      <c r="Q88" s="46"/>
      <c r="R88" s="46"/>
      <c r="S88" s="46"/>
      <c r="T88" s="46"/>
      <c r="U88" s="46"/>
      <c r="V88" s="46"/>
      <c r="W88" s="46"/>
      <c r="X88" s="46"/>
    </row>
    <row r="89" spans="1:24">
      <c r="A89" s="46"/>
      <c r="B89" s="46"/>
      <c r="C89" s="46"/>
      <c r="D89" s="46"/>
      <c r="E89" s="46"/>
      <c r="F89" s="46"/>
      <c r="G89" s="46"/>
      <c r="H89" s="46"/>
      <c r="I89" s="46"/>
      <c r="J89" s="46"/>
      <c r="K89" s="46"/>
      <c r="L89" s="46"/>
      <c r="M89" s="46"/>
      <c r="N89" s="46"/>
      <c r="O89" s="46"/>
      <c r="P89" s="46"/>
      <c r="Q89" s="46"/>
      <c r="R89" s="46"/>
      <c r="S89" s="46"/>
      <c r="T89" s="46"/>
      <c r="U89" s="46"/>
      <c r="V89" s="46"/>
      <c r="W89" s="46"/>
      <c r="X89" s="46"/>
    </row>
    <row r="90" spans="1:24">
      <c r="A90" s="46"/>
      <c r="B90" s="46"/>
      <c r="C90" s="46"/>
      <c r="D90" s="46"/>
      <c r="E90" s="46"/>
      <c r="F90" s="46"/>
      <c r="G90" s="46"/>
      <c r="H90" s="46"/>
      <c r="I90" s="46"/>
      <c r="J90" s="46"/>
      <c r="K90" s="46"/>
      <c r="L90" s="46"/>
      <c r="M90" s="46"/>
      <c r="N90" s="46"/>
      <c r="O90" s="46"/>
      <c r="P90" s="46"/>
      <c r="Q90" s="46"/>
      <c r="R90" s="46"/>
      <c r="S90" s="46"/>
      <c r="T90" s="46"/>
      <c r="U90" s="46"/>
      <c r="V90" s="46"/>
      <c r="W90" s="46"/>
      <c r="X90" s="46"/>
    </row>
    <row r="91" spans="1:24">
      <c r="A91" s="46"/>
      <c r="B91" s="46"/>
      <c r="C91" s="46"/>
      <c r="D91" s="46"/>
      <c r="E91" s="46"/>
      <c r="F91" s="46"/>
      <c r="G91" s="46"/>
      <c r="H91" s="46"/>
      <c r="I91" s="46"/>
      <c r="J91" s="46"/>
      <c r="K91" s="46"/>
      <c r="L91" s="46"/>
      <c r="M91" s="46"/>
      <c r="N91" s="46"/>
      <c r="O91" s="46"/>
      <c r="P91" s="46"/>
      <c r="Q91" s="46"/>
      <c r="R91" s="46"/>
      <c r="S91" s="46"/>
      <c r="T91" s="46"/>
      <c r="U91" s="46"/>
      <c r="V91" s="46"/>
      <c r="W91" s="46"/>
      <c r="X91" s="46"/>
    </row>
    <row r="92" spans="1:24">
      <c r="A92" s="46"/>
      <c r="B92" s="46"/>
      <c r="C92" s="46"/>
      <c r="D92" s="46"/>
      <c r="E92" s="46"/>
      <c r="F92" s="46"/>
      <c r="G92" s="46"/>
      <c r="H92" s="46"/>
      <c r="I92" s="46"/>
      <c r="J92" s="46"/>
      <c r="K92" s="46"/>
      <c r="L92" s="46"/>
      <c r="M92" s="46"/>
      <c r="N92" s="46"/>
      <c r="O92" s="46"/>
      <c r="P92" s="46"/>
      <c r="Q92" s="46"/>
      <c r="R92" s="46"/>
      <c r="S92" s="46"/>
      <c r="T92" s="46"/>
      <c r="U92" s="46"/>
      <c r="V92" s="46"/>
      <c r="W92" s="46"/>
      <c r="X92" s="46"/>
    </row>
    <row r="93" spans="1:24">
      <c r="A93" s="46"/>
      <c r="B93" s="46"/>
      <c r="C93" s="46"/>
      <c r="D93" s="46"/>
      <c r="E93" s="46"/>
      <c r="F93" s="46"/>
      <c r="G93" s="46"/>
      <c r="H93" s="46"/>
      <c r="I93" s="46"/>
      <c r="J93" s="46"/>
      <c r="K93" s="46"/>
      <c r="L93" s="46"/>
      <c r="M93" s="46"/>
      <c r="N93" s="46"/>
      <c r="O93" s="46"/>
      <c r="P93" s="46"/>
      <c r="Q93" s="46"/>
      <c r="R93" s="46"/>
      <c r="S93" s="46"/>
      <c r="T93" s="46"/>
      <c r="U93" s="46"/>
      <c r="V93" s="46"/>
      <c r="W93" s="46"/>
      <c r="X93" s="46"/>
    </row>
    <row r="94" spans="1:24">
      <c r="A94" s="46"/>
      <c r="B94" s="46"/>
      <c r="C94" s="46"/>
      <c r="D94" s="46"/>
      <c r="E94" s="46"/>
      <c r="F94" s="46"/>
      <c r="G94" s="46"/>
      <c r="H94" s="46"/>
      <c r="I94" s="46"/>
      <c r="J94" s="46"/>
      <c r="K94" s="46"/>
      <c r="L94" s="46"/>
      <c r="M94" s="46"/>
      <c r="N94" s="46"/>
      <c r="O94" s="46"/>
      <c r="P94" s="46"/>
      <c r="Q94" s="46"/>
      <c r="R94" s="46"/>
      <c r="S94" s="46"/>
      <c r="T94" s="46"/>
      <c r="U94" s="46"/>
      <c r="V94" s="46"/>
      <c r="W94" s="46"/>
      <c r="X94" s="46"/>
    </row>
    <row r="95" spans="1:24">
      <c r="A95" s="46"/>
      <c r="B95" s="46"/>
      <c r="C95" s="46"/>
      <c r="D95" s="46"/>
      <c r="E95" s="46"/>
      <c r="F95" s="46"/>
      <c r="G95" s="46"/>
      <c r="H95" s="46"/>
      <c r="I95" s="46"/>
      <c r="J95" s="46"/>
      <c r="K95" s="46"/>
      <c r="L95" s="46"/>
      <c r="M95" s="46"/>
      <c r="N95" s="46"/>
      <c r="O95" s="46"/>
      <c r="P95" s="46"/>
      <c r="Q95" s="46"/>
      <c r="R95" s="46"/>
      <c r="S95" s="46"/>
      <c r="T95" s="46"/>
      <c r="U95" s="46"/>
      <c r="V95" s="46"/>
      <c r="W95" s="46"/>
      <c r="X95" s="46"/>
    </row>
    <row r="96" spans="1:24">
      <c r="A96" s="46"/>
      <c r="B96" s="46"/>
      <c r="C96" s="46"/>
      <c r="D96" s="46"/>
      <c r="E96" s="46"/>
      <c r="F96" s="46"/>
      <c r="G96" s="46"/>
      <c r="H96" s="46"/>
      <c r="I96" s="46"/>
      <c r="J96" s="46"/>
      <c r="K96" s="46"/>
      <c r="L96" s="46"/>
      <c r="M96" s="46"/>
      <c r="N96" s="46"/>
      <c r="O96" s="46"/>
      <c r="P96" s="46"/>
      <c r="Q96" s="46"/>
      <c r="R96" s="46"/>
      <c r="S96" s="46"/>
      <c r="T96" s="46"/>
      <c r="U96" s="46"/>
      <c r="V96" s="46"/>
      <c r="W96" s="46"/>
      <c r="X96" s="46"/>
    </row>
    <row r="97" spans="1:24">
      <c r="A97" s="46"/>
      <c r="B97" s="46"/>
      <c r="C97" s="46"/>
      <c r="D97" s="46"/>
      <c r="E97" s="46"/>
      <c r="F97" s="46"/>
      <c r="G97" s="46"/>
      <c r="H97" s="46"/>
      <c r="I97" s="46"/>
      <c r="J97" s="46"/>
      <c r="K97" s="46"/>
      <c r="L97" s="46"/>
      <c r="M97" s="46"/>
      <c r="N97" s="46"/>
      <c r="O97" s="46"/>
      <c r="P97" s="46"/>
      <c r="Q97" s="46"/>
      <c r="R97" s="46"/>
      <c r="S97" s="46"/>
      <c r="T97" s="46"/>
      <c r="U97" s="46"/>
      <c r="V97" s="46"/>
      <c r="W97" s="46"/>
      <c r="X97" s="46"/>
    </row>
    <row r="98" spans="1:24">
      <c r="A98" s="46"/>
      <c r="B98" s="46"/>
      <c r="C98" s="46"/>
      <c r="D98" s="46"/>
      <c r="E98" s="46"/>
      <c r="F98" s="46"/>
      <c r="G98" s="46"/>
      <c r="H98" s="46"/>
      <c r="I98" s="46"/>
      <c r="J98" s="46"/>
      <c r="K98" s="46"/>
      <c r="L98" s="46"/>
      <c r="M98" s="46"/>
      <c r="N98" s="46"/>
      <c r="O98" s="46"/>
      <c r="P98" s="46"/>
      <c r="Q98" s="46"/>
      <c r="R98" s="46"/>
      <c r="S98" s="46"/>
      <c r="T98" s="46"/>
      <c r="U98" s="46"/>
      <c r="V98" s="46"/>
      <c r="W98" s="46"/>
      <c r="X98" s="46"/>
    </row>
    <row r="99" spans="1:24">
      <c r="A99" s="46"/>
      <c r="B99" s="46"/>
      <c r="C99" s="46"/>
      <c r="D99" s="46"/>
      <c r="E99" s="46"/>
      <c r="F99" s="46"/>
      <c r="G99" s="46"/>
      <c r="H99" s="46"/>
      <c r="I99" s="46"/>
      <c r="J99" s="46"/>
      <c r="K99" s="46"/>
      <c r="L99" s="46"/>
      <c r="M99" s="46"/>
      <c r="N99" s="46"/>
      <c r="O99" s="46"/>
      <c r="P99" s="46"/>
      <c r="Q99" s="46"/>
      <c r="R99" s="46"/>
      <c r="S99" s="46"/>
      <c r="T99" s="46"/>
      <c r="U99" s="46"/>
      <c r="V99" s="46"/>
      <c r="W99" s="46"/>
      <c r="X99" s="46"/>
    </row>
    <row r="100" spans="1:24">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row>
    <row r="101" spans="1:24">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row>
    <row r="102" spans="1:24">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row>
    <row r="103" spans="1:24">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row>
    <row r="104" spans="1:24">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row>
    <row r="105" spans="1:24">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row>
    <row r="106" spans="1:24">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row>
    <row r="107" spans="1:24">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row>
    <row r="108" spans="1:24">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row>
    <row r="109" spans="1:24">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row>
    <row r="110" spans="1:24">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row>
    <row r="111" spans="1:24">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row>
    <row r="112" spans="1:24">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row>
    <row r="113" spans="1:24">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row>
    <row r="114" spans="1:24">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row>
    <row r="115" spans="1:24">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row>
    <row r="116" spans="1:24">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row>
    <row r="117" spans="1:24">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row>
    <row r="118" spans="1:24">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row>
    <row r="119" spans="1:24">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row>
    <row r="120" spans="1:24">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row>
    <row r="121" spans="1:24">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row>
    <row r="122" spans="1:24">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row>
    <row r="123" spans="1:24">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row>
    <row r="124" spans="1:24">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row>
    <row r="125" spans="1:24">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row>
    <row r="126" spans="1:24">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row>
    <row r="127" spans="1:24">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row>
    <row r="128" spans="1:24">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row>
    <row r="129" spans="1:24">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row>
    <row r="130" spans="1:24">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row>
    <row r="131" spans="1:24">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row>
    <row r="132" spans="1:24">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row>
    <row r="133" spans="1:24">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row>
    <row r="134" spans="1:24">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row>
    <row r="135" spans="1:24">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row>
    <row r="136" spans="1:24">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row>
    <row r="137" spans="1:24">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row>
    <row r="138" spans="1:24">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row>
    <row r="139" spans="1:24">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row>
    <row r="140" spans="1:24">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row>
    <row r="141" spans="1:24">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row>
    <row r="142" spans="1:24">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row>
    <row r="143" spans="1:24">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row>
    <row r="144" spans="1:24">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row>
    <row r="145" spans="1:24">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row>
    <row r="146" spans="1:24">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row>
    <row r="147" spans="1:24">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row>
    <row r="148" spans="1:24">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row>
    <row r="149" spans="1:24">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row>
    <row r="150" spans="1:24">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row>
    <row r="151" spans="1:24">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row>
    <row r="152" spans="1:24">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row>
    <row r="153" spans="1:24">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row>
    <row r="154" spans="1:24">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row>
    <row r="155" spans="1:24">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row>
    <row r="156" spans="1:24">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row>
    <row r="157" spans="1:24">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row>
    <row r="158" spans="1:24">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row>
    <row r="159" spans="1:24">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row>
    <row r="160" spans="1:24">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row>
    <row r="161" spans="1:24">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row>
    <row r="162" spans="1:24">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row>
    <row r="163" spans="1:24">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row>
    <row r="164" spans="1:24">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row>
    <row r="165" spans="1:24">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row>
    <row r="166" spans="1:24">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row>
    <row r="167" spans="1:24">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row>
    <row r="168" spans="1:24">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row>
    <row r="169" spans="1:24">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row>
    <row r="170" spans="1:24">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row>
    <row r="171" spans="1:24">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row>
    <row r="172" spans="1:24">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row>
    <row r="173" spans="1:24">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row>
    <row r="174" spans="1:24">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row>
    <row r="175" spans="1:24">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row>
    <row r="176" spans="1:24">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row>
    <row r="177" spans="1:24">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row>
    <row r="178" spans="1:24">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row>
    <row r="179" spans="1:24">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row>
    <row r="180" spans="1:24">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row>
    <row r="181" spans="1:24">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row>
    <row r="182" spans="1:24">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row>
    <row r="183" spans="1:24">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row>
    <row r="184" spans="1:24">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row>
    <row r="185" spans="1:24">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row>
    <row r="186" spans="1:24">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row>
    <row r="187" spans="1:24">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row>
    <row r="188" spans="1:24">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row>
    <row r="189" spans="1:24">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row>
    <row r="190" spans="1:24">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row>
    <row r="191" spans="1:24">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row>
    <row r="192" spans="1:24">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row>
    <row r="193" spans="1:24">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row>
    <row r="194" spans="1:24">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row>
    <row r="195" spans="1:24">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row>
    <row r="196" spans="1:24">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row>
    <row r="197" spans="1:24">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row>
    <row r="198" spans="1:24">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row>
    <row r="199" spans="1:24">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row>
    <row r="200" spans="1:24">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row>
    <row r="201" spans="1:24">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row>
    <row r="202" spans="1:24">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row>
    <row r="203" spans="1:24">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row>
    <row r="204" spans="1:24">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row>
    <row r="205" spans="1:24">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row>
    <row r="206" spans="1:24">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row>
    <row r="207" spans="1:24">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row>
    <row r="208" spans="1:24">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row>
    <row r="209" spans="1:24">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row>
    <row r="210" spans="1:24">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row>
    <row r="211" spans="1:24">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row>
    <row r="212" spans="1:24">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row>
    <row r="213" spans="1:24">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row>
    <row r="214" spans="1:24">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row>
    <row r="215" spans="1:24">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row>
    <row r="216" spans="1:24">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row>
    <row r="217" spans="1:24">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row>
    <row r="218" spans="1:24">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row>
    <row r="219" spans="1:24">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row>
    <row r="220" spans="1:24">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row>
    <row r="221" spans="1:24">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row>
    <row r="222" spans="1:24">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row>
    <row r="223" spans="1:24">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row>
    <row r="224" spans="1:24">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row>
    <row r="225" spans="1:24">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row>
    <row r="226" spans="1:24">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row>
    <row r="227" spans="1:24">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row>
    <row r="228" spans="1:24">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row>
    <row r="229" spans="1:24">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row>
    <row r="230" spans="1:24">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row>
    <row r="231" spans="1:24">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row>
    <row r="232" spans="1:24">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row>
    <row r="233" spans="1:24">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row>
    <row r="234" spans="1:24">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row>
    <row r="235" spans="1:24">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row>
    <row r="236" spans="1:24">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row>
    <row r="237" spans="1:24">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row>
    <row r="238" spans="1:24">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row>
    <row r="239" spans="1:24">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row>
    <row r="240" spans="1:24">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row>
    <row r="241" spans="1:24">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row>
    <row r="242" spans="1:24">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row>
    <row r="243" spans="1:24">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row>
    <row r="244" spans="1:24">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row>
    <row r="245" spans="1:24">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row>
    <row r="246" spans="1:24">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row>
    <row r="247" spans="1:24">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row>
    <row r="248" spans="1:24">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row>
    <row r="249" spans="1:24">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row>
    <row r="250" spans="1:24">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row>
    <row r="251" spans="1:24">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row>
    <row r="252" spans="1:24">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row>
    <row r="253" spans="1:24">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row>
    <row r="254" spans="1:24">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row>
    <row r="255" spans="1:24">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row>
    <row r="256" spans="1:24">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row>
    <row r="257" spans="1:24">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row>
    <row r="258" spans="1:24">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row>
    <row r="259" spans="1:24">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row>
    <row r="260" spans="1:24">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row>
    <row r="261" spans="1:24">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row>
    <row r="262" spans="1:24">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row>
    <row r="263" spans="1:24">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row>
    <row r="264" spans="1:24">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row>
    <row r="265" spans="1:24">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row>
    <row r="266" spans="1:24">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row>
    <row r="267" spans="1:24">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row>
    <row r="268" spans="1:24">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row>
    <row r="269" spans="1:24">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row>
    <row r="270" spans="1:24">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row>
    <row r="271" spans="1:24">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row>
    <row r="272" spans="1:24">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row>
    <row r="273" spans="1:24">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row>
    <row r="274" spans="1:24">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row>
    <row r="275" spans="1:24">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row>
    <row r="276" spans="1:24">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row>
    <row r="277" spans="1:24">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row>
    <row r="278" spans="1:24">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row>
    <row r="279" spans="1:24">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row>
    <row r="280" spans="1:24">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row>
    <row r="281" spans="1:24">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row>
    <row r="282" spans="1:24">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row>
    <row r="283" spans="1:24">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row>
    <row r="284" spans="1:24">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row>
    <row r="285" spans="1:24">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row>
    <row r="286" spans="1:24">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row>
    <row r="287" spans="1:24">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row>
    <row r="288" spans="1:24">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row>
    <row r="289" spans="1:24">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row>
    <row r="290" spans="1:24">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row>
    <row r="291" spans="1:24">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row>
    <row r="292" spans="1:24">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row>
    <row r="293" spans="1:24">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row>
    <row r="294" spans="1:24">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row>
    <row r="295" spans="1:24">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row>
    <row r="296" spans="1:24">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row>
    <row r="297" spans="1:24">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row>
    <row r="298" spans="1:24">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row>
    <row r="299" spans="1:24">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row>
    <row r="300" spans="1:24">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row>
    <row r="301" spans="1:24">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row>
    <row r="302" spans="1:24">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row>
    <row r="303" spans="1:24">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row>
    <row r="304" spans="1:24">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row>
    <row r="305" spans="1:24">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row>
    <row r="306" spans="1:24">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row>
    <row r="307" spans="1:24">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row>
    <row r="308" spans="1:24">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row>
    <row r="309" spans="1:24">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row>
    <row r="310" spans="1:24">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row>
    <row r="311" spans="1:24">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row>
    <row r="312" spans="1:24">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row>
    <row r="313" spans="1:24">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row>
    <row r="314" spans="1:24">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row>
    <row r="315" spans="1:24">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row>
    <row r="316" spans="1:24">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row>
    <row r="317" spans="1:24">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row>
    <row r="318" spans="1:24">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row>
    <row r="319" spans="1:24">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row>
  </sheetData>
  <sheetProtection algorithmName="SHA-512" hashValue="DH3JHTQe9LEGnok6iQXRGJzCeIZQRkKJ6j6Cv5GBGbNmhiiCkp0LFYiZ7bsF4Z1qm0G3pY6f+xpE4MAwagnW8w==" saltValue="J1gBj0y2UcP2hW9xi++eOQ==" spinCount="100000" sheet="1" objects="1" scenarios="1"/>
  <mergeCells count="1">
    <mergeCell ref="A26:F26"/>
  </mergeCells>
  <phoneticPr fontId="18" type="noConversion"/>
  <printOptions horizontalCentered="1"/>
  <pageMargins left="0.75" right="0.24" top="1" bottom="1" header="0.5" footer="0.5"/>
  <pageSetup scale="67" orientation="portrait" r:id="rId1"/>
  <headerFooter alignWithMargins="0">
    <oddFooter>&amp;L&amp;8&amp;D
&amp;Z&amp;F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69"/>
  <sheetViews>
    <sheetView showGridLines="0" tabSelected="1" workbookViewId="0">
      <selection activeCell="B13" sqref="B13:E13"/>
    </sheetView>
  </sheetViews>
  <sheetFormatPr defaultColWidth="8.88671875" defaultRowHeight="13.2"/>
  <cols>
    <col min="1" max="1" width="6.6640625" style="1" customWidth="1"/>
    <col min="2" max="2" width="7.6640625" style="1" customWidth="1"/>
    <col min="3" max="3" width="19.6640625" style="1" customWidth="1"/>
    <col min="4" max="4" width="11.33203125" style="1" customWidth="1"/>
    <col min="5" max="5" width="4.88671875" style="1" customWidth="1"/>
    <col min="6" max="7" width="9.109375" style="1" customWidth="1"/>
    <col min="8" max="8" width="4.44140625" style="1" customWidth="1"/>
    <col min="9" max="9" width="11.88671875" style="1" customWidth="1"/>
    <col min="10" max="10" width="14.44140625" style="1" customWidth="1"/>
    <col min="11" max="11" width="5.5546875" style="1" customWidth="1"/>
    <col min="12" max="12" width="6.109375" style="1" customWidth="1"/>
    <col min="13" max="16384" width="8.88671875" style="1"/>
  </cols>
  <sheetData>
    <row r="1" spans="1:41">
      <c r="A1" s="108" t="str">
        <f>index!A1</f>
        <v>Schedules revised 7/30/2025</v>
      </c>
      <c r="J1" s="110" t="s">
        <v>642</v>
      </c>
    </row>
    <row r="2" spans="1:41">
      <c r="J2" s="110" t="s">
        <v>13</v>
      </c>
      <c r="M2" s="109"/>
      <c r="N2" s="109"/>
      <c r="O2" s="109"/>
      <c r="P2" s="109"/>
      <c r="Q2" s="109"/>
      <c r="R2" s="109"/>
      <c r="S2" s="109"/>
      <c r="T2" s="109"/>
      <c r="U2" s="109"/>
      <c r="V2" s="109"/>
      <c r="W2" s="109"/>
      <c r="X2" s="109"/>
      <c r="Z2" s="109"/>
      <c r="AA2" s="109"/>
      <c r="AB2" s="109"/>
      <c r="AC2" s="109"/>
      <c r="AD2" s="109"/>
      <c r="AE2" s="109"/>
      <c r="AF2" s="109"/>
      <c r="AG2" s="109"/>
      <c r="AH2" s="109"/>
      <c r="AI2" s="109"/>
      <c r="AJ2" s="109"/>
      <c r="AK2" s="109"/>
      <c r="AL2" s="109"/>
      <c r="AM2" s="109"/>
      <c r="AN2" s="109"/>
      <c r="AO2" s="109"/>
    </row>
    <row r="3" spans="1:41">
      <c r="J3" s="112" t="s">
        <v>340</v>
      </c>
      <c r="M3" s="109"/>
      <c r="N3" s="109"/>
      <c r="O3" s="109"/>
      <c r="P3" s="109"/>
      <c r="Q3" s="109"/>
      <c r="R3" s="109"/>
      <c r="S3" s="109"/>
      <c r="T3" s="109"/>
      <c r="U3" s="109"/>
      <c r="V3" s="109"/>
      <c r="W3" s="109"/>
      <c r="X3" s="109"/>
      <c r="Z3" s="109"/>
      <c r="AA3" s="109"/>
      <c r="AB3" s="109"/>
      <c r="AC3" s="109"/>
      <c r="AD3" s="109"/>
      <c r="AE3" s="109"/>
      <c r="AF3" s="109"/>
      <c r="AG3" s="109"/>
      <c r="AH3" s="109"/>
      <c r="AI3" s="109"/>
      <c r="AJ3" s="109"/>
      <c r="AK3" s="109"/>
      <c r="AL3" s="109"/>
      <c r="AM3" s="109"/>
      <c r="AN3" s="109"/>
      <c r="AO3" s="109"/>
    </row>
    <row r="4" spans="1:41">
      <c r="M4" s="109"/>
      <c r="N4" s="109"/>
      <c r="O4" s="109"/>
      <c r="P4" s="109"/>
      <c r="Q4" s="109"/>
      <c r="R4" s="109"/>
      <c r="S4" s="109"/>
      <c r="T4" s="109"/>
      <c r="U4" s="109"/>
      <c r="V4" s="109"/>
      <c r="W4" s="111"/>
      <c r="X4" s="109"/>
      <c r="Z4" s="109"/>
      <c r="AA4" s="109"/>
      <c r="AB4" s="109"/>
      <c r="AC4" s="109"/>
      <c r="AD4" s="109"/>
      <c r="AE4" s="109"/>
      <c r="AF4" s="109"/>
      <c r="AG4" s="109"/>
      <c r="AH4" s="109"/>
      <c r="AI4" s="109"/>
      <c r="AJ4" s="109"/>
      <c r="AK4" s="109"/>
      <c r="AL4" s="109"/>
      <c r="AM4" s="109"/>
      <c r="AN4" s="109"/>
      <c r="AO4" s="109"/>
    </row>
    <row r="5" spans="1:41">
      <c r="L5" s="109"/>
      <c r="M5" s="109"/>
      <c r="N5" s="109"/>
      <c r="O5" s="109"/>
      <c r="P5" s="109"/>
      <c r="Q5" s="109"/>
      <c r="R5" s="109"/>
      <c r="S5" s="109"/>
      <c r="T5" s="109"/>
      <c r="U5" s="109"/>
      <c r="V5" s="109"/>
      <c r="W5" s="109"/>
      <c r="X5" s="109"/>
      <c r="Z5" s="111"/>
      <c r="AA5" s="109"/>
      <c r="AB5" s="109"/>
      <c r="AC5" s="109"/>
      <c r="AD5" s="109"/>
      <c r="AE5" s="109"/>
      <c r="AF5" s="109"/>
      <c r="AG5" s="109"/>
      <c r="AH5" s="109"/>
      <c r="AI5" s="109"/>
      <c r="AJ5" s="109"/>
      <c r="AK5" s="111"/>
      <c r="AL5" s="109"/>
      <c r="AM5" s="109"/>
      <c r="AN5" s="109"/>
      <c r="AO5" s="109"/>
    </row>
    <row r="6" spans="1:41">
      <c r="L6" s="109"/>
      <c r="M6" s="109"/>
      <c r="N6" s="109"/>
      <c r="O6" s="109"/>
      <c r="P6" s="109"/>
      <c r="Q6" s="109"/>
      <c r="R6" s="109"/>
      <c r="S6" s="109"/>
      <c r="T6" s="109"/>
      <c r="U6" s="109"/>
      <c r="V6" s="109"/>
      <c r="W6" s="109"/>
      <c r="X6" s="109"/>
      <c r="Z6" s="109"/>
      <c r="AA6" s="109"/>
      <c r="AB6" s="109"/>
      <c r="AC6" s="109"/>
      <c r="AD6" s="109"/>
      <c r="AE6" s="109"/>
      <c r="AF6" s="109"/>
      <c r="AG6" s="109"/>
      <c r="AH6" s="109"/>
      <c r="AI6" s="109"/>
      <c r="AJ6" s="109"/>
      <c r="AK6" s="109"/>
      <c r="AL6" s="109"/>
      <c r="AM6" s="109"/>
      <c r="AN6" s="109"/>
      <c r="AO6" s="109"/>
    </row>
    <row r="7" spans="1:41">
      <c r="E7" s="30"/>
      <c r="F7" s="30"/>
      <c r="L7" s="111"/>
      <c r="M7" s="111"/>
      <c r="N7" s="109"/>
      <c r="O7" s="109"/>
      <c r="P7" s="109"/>
      <c r="Q7" s="109"/>
      <c r="R7" s="109"/>
      <c r="S7" s="109"/>
      <c r="T7" s="109"/>
      <c r="U7" s="109"/>
      <c r="V7" s="109"/>
      <c r="W7" s="109"/>
      <c r="X7" s="109"/>
      <c r="Z7" s="111"/>
      <c r="AA7" s="111"/>
      <c r="AB7" s="109"/>
      <c r="AC7" s="109"/>
      <c r="AD7" s="109"/>
      <c r="AE7" s="109"/>
      <c r="AF7" s="109"/>
      <c r="AG7" s="109"/>
      <c r="AH7" s="109"/>
      <c r="AI7" s="109"/>
      <c r="AJ7" s="109"/>
      <c r="AK7" s="109"/>
      <c r="AL7" s="109"/>
      <c r="AM7" s="109"/>
      <c r="AN7" s="109"/>
      <c r="AO7" s="109"/>
    </row>
    <row r="8" spans="1:41">
      <c r="A8" s="30"/>
      <c r="B8" s="30"/>
      <c r="C8" s="30"/>
      <c r="D8" s="30"/>
      <c r="E8" s="30"/>
      <c r="F8" s="30"/>
      <c r="G8" s="30"/>
      <c r="H8" s="30"/>
      <c r="I8" s="30"/>
      <c r="J8" s="30"/>
      <c r="K8" s="30"/>
      <c r="L8" s="113"/>
      <c r="M8" s="113"/>
      <c r="N8" s="109"/>
      <c r="O8" s="109"/>
      <c r="P8" s="109"/>
      <c r="Q8" s="109"/>
      <c r="R8" s="109"/>
      <c r="S8" s="109"/>
      <c r="T8" s="109"/>
      <c r="U8" s="109"/>
      <c r="V8" s="109"/>
      <c r="W8" s="109"/>
      <c r="X8" s="109"/>
      <c r="Z8" s="111"/>
      <c r="AA8" s="111"/>
      <c r="AB8" s="109"/>
      <c r="AC8" s="109"/>
      <c r="AD8" s="109"/>
      <c r="AE8" s="109"/>
      <c r="AF8" s="109"/>
      <c r="AG8" s="109"/>
      <c r="AH8" s="109"/>
      <c r="AI8" s="109"/>
      <c r="AJ8" s="109"/>
      <c r="AK8" s="109"/>
      <c r="AL8" s="109"/>
      <c r="AM8" s="109"/>
      <c r="AN8" s="109"/>
      <c r="AO8" s="109"/>
    </row>
    <row r="9" spans="1:41">
      <c r="A9" s="44" t="s">
        <v>38</v>
      </c>
      <c r="B9" s="28" t="s">
        <v>503</v>
      </c>
      <c r="F9" s="30"/>
      <c r="L9" s="109"/>
      <c r="M9" s="111"/>
      <c r="N9" s="109"/>
      <c r="O9" s="109"/>
      <c r="P9" s="109"/>
      <c r="Q9" s="109"/>
      <c r="R9" s="109"/>
      <c r="S9" s="109"/>
      <c r="T9" s="109"/>
      <c r="U9" s="109"/>
      <c r="V9" s="109"/>
      <c r="W9" s="109"/>
      <c r="X9" s="109"/>
      <c r="Z9" s="109"/>
      <c r="AA9" s="111"/>
      <c r="AB9" s="109"/>
      <c r="AC9" s="109"/>
      <c r="AD9" s="109"/>
      <c r="AE9" s="109"/>
      <c r="AF9" s="109"/>
      <c r="AG9" s="109"/>
      <c r="AH9" s="109"/>
      <c r="AI9" s="109"/>
      <c r="AJ9" s="109"/>
      <c r="AK9" s="109"/>
      <c r="AL9" s="109"/>
      <c r="AM9" s="109"/>
      <c r="AN9" s="109"/>
      <c r="AO9" s="109"/>
    </row>
    <row r="10" spans="1:41" ht="5.25" customHeight="1">
      <c r="L10" s="109"/>
      <c r="M10" s="109"/>
      <c r="N10" s="109"/>
      <c r="O10" s="109"/>
      <c r="P10" s="109"/>
      <c r="Q10" s="109"/>
      <c r="R10" s="109"/>
      <c r="S10" s="109"/>
      <c r="T10" s="109"/>
      <c r="U10" s="109"/>
      <c r="V10" s="109"/>
      <c r="W10" s="109"/>
      <c r="X10" s="109"/>
      <c r="Z10" s="109"/>
      <c r="AA10" s="109"/>
      <c r="AB10" s="109"/>
      <c r="AC10" s="109"/>
      <c r="AD10" s="109"/>
      <c r="AE10" s="109"/>
      <c r="AF10" s="109"/>
      <c r="AG10" s="109"/>
      <c r="AH10" s="109"/>
      <c r="AI10" s="109"/>
      <c r="AJ10" s="109"/>
      <c r="AK10" s="109"/>
      <c r="AL10" s="109"/>
      <c r="AM10" s="109"/>
      <c r="AN10" s="109"/>
      <c r="AO10" s="109"/>
    </row>
    <row r="11" spans="1:41">
      <c r="L11" s="109"/>
      <c r="M11" s="109"/>
      <c r="N11" s="109"/>
      <c r="O11" s="109"/>
      <c r="P11" s="109"/>
      <c r="Q11" s="109"/>
      <c r="R11" s="109"/>
      <c r="S11" s="109"/>
      <c r="T11" s="109"/>
      <c r="U11" s="109"/>
      <c r="V11" s="109"/>
      <c r="W11" s="109"/>
      <c r="X11" s="109"/>
      <c r="Z11" s="109"/>
      <c r="AA11" s="109"/>
      <c r="AB11" s="109"/>
      <c r="AC11" s="109"/>
      <c r="AD11" s="114"/>
      <c r="AE11" s="115"/>
      <c r="AF11" s="114"/>
      <c r="AG11" s="109"/>
      <c r="AH11" s="109"/>
      <c r="AI11" s="109"/>
      <c r="AJ11" s="109"/>
      <c r="AK11" s="109"/>
      <c r="AL11" s="114"/>
      <c r="AM11" s="115"/>
      <c r="AN11" s="114"/>
      <c r="AO11" s="109"/>
    </row>
    <row r="12" spans="1:41" ht="7.5" customHeight="1">
      <c r="L12" s="111"/>
      <c r="M12" s="111"/>
      <c r="N12" s="109"/>
      <c r="O12" s="109"/>
      <c r="P12" s="109"/>
      <c r="Q12" s="109"/>
      <c r="R12" s="109"/>
      <c r="S12" s="109"/>
      <c r="T12" s="109"/>
      <c r="U12" s="109"/>
      <c r="V12" s="109"/>
      <c r="W12" s="109"/>
      <c r="X12" s="109"/>
      <c r="Z12" s="109"/>
      <c r="AA12" s="111"/>
      <c r="AB12" s="111"/>
      <c r="AC12" s="109"/>
      <c r="AD12" s="109"/>
      <c r="AE12" s="109"/>
      <c r="AF12" s="109"/>
      <c r="AG12" s="109"/>
      <c r="AH12" s="111"/>
      <c r="AI12" s="111"/>
      <c r="AJ12" s="109"/>
      <c r="AK12" s="109"/>
      <c r="AL12" s="109"/>
      <c r="AM12" s="109"/>
      <c r="AN12" s="109"/>
      <c r="AO12" s="109"/>
    </row>
    <row r="13" spans="1:41">
      <c r="A13" s="30" t="s">
        <v>14</v>
      </c>
      <c r="B13" s="403"/>
      <c r="C13" s="402"/>
      <c r="D13" s="402"/>
      <c r="E13" s="402"/>
      <c r="G13" s="2" t="s">
        <v>15</v>
      </c>
      <c r="L13" s="109"/>
      <c r="M13" s="111"/>
      <c r="N13" s="109"/>
      <c r="O13" s="109"/>
      <c r="P13" s="109"/>
      <c r="Q13" s="109"/>
      <c r="R13" s="109"/>
      <c r="S13" s="109"/>
      <c r="T13" s="109"/>
      <c r="U13" s="109"/>
      <c r="V13" s="109"/>
      <c r="W13" s="109"/>
      <c r="X13" s="109"/>
      <c r="Z13" s="109"/>
      <c r="AA13" s="111"/>
      <c r="AB13" s="111"/>
      <c r="AC13" s="109"/>
      <c r="AD13" s="109"/>
      <c r="AE13" s="109"/>
      <c r="AF13" s="109"/>
      <c r="AG13" s="109"/>
      <c r="AH13" s="111"/>
      <c r="AI13" s="111"/>
      <c r="AJ13" s="109"/>
      <c r="AK13" s="109"/>
      <c r="AL13" s="109"/>
      <c r="AM13" s="109"/>
      <c r="AN13" s="109"/>
      <c r="AO13" s="109"/>
    </row>
    <row r="14" spans="1:41">
      <c r="A14" s="30"/>
      <c r="B14" s="407" t="s">
        <v>16</v>
      </c>
      <c r="C14" s="407"/>
      <c r="D14" s="407"/>
      <c r="E14" s="407"/>
      <c r="L14" s="109"/>
      <c r="M14" s="109"/>
      <c r="N14" s="109"/>
      <c r="O14" s="109"/>
      <c r="P14" s="109"/>
      <c r="Q14" s="109"/>
      <c r="R14" s="109"/>
      <c r="S14" s="109"/>
      <c r="T14" s="109"/>
      <c r="U14" s="109"/>
      <c r="V14" s="109"/>
      <c r="W14" s="109"/>
      <c r="X14" s="109"/>
      <c r="Z14" s="109"/>
      <c r="AA14" s="111"/>
      <c r="AB14" s="111"/>
      <c r="AC14" s="109"/>
      <c r="AD14" s="109"/>
      <c r="AE14" s="109"/>
      <c r="AF14" s="109"/>
      <c r="AG14" s="109"/>
      <c r="AH14" s="111"/>
      <c r="AI14" s="111"/>
      <c r="AJ14" s="109"/>
      <c r="AK14" s="109"/>
      <c r="AL14" s="109"/>
      <c r="AM14" s="109"/>
      <c r="AN14" s="109"/>
      <c r="AO14" s="109"/>
    </row>
    <row r="15" spans="1:41" s="37" customFormat="1" ht="17.25" customHeight="1">
      <c r="A15" s="57" t="s">
        <v>17</v>
      </c>
      <c r="B15" s="409"/>
      <c r="C15" s="410"/>
      <c r="D15" s="410"/>
      <c r="E15" s="410"/>
      <c r="L15" s="116"/>
      <c r="M15" s="117"/>
      <c r="N15" s="116"/>
      <c r="O15" s="117"/>
      <c r="P15" s="116"/>
      <c r="Q15" s="117"/>
      <c r="R15" s="116"/>
      <c r="S15" s="116"/>
      <c r="T15" s="116"/>
      <c r="U15" s="116"/>
      <c r="V15" s="116"/>
      <c r="W15" s="116"/>
      <c r="X15" s="116"/>
      <c r="Z15" s="116"/>
      <c r="AA15" s="117"/>
      <c r="AB15" s="117"/>
      <c r="AC15" s="116"/>
      <c r="AD15" s="116"/>
      <c r="AE15" s="116"/>
      <c r="AF15" s="116"/>
      <c r="AG15" s="116"/>
      <c r="AH15" s="117"/>
      <c r="AI15" s="117"/>
      <c r="AJ15" s="116"/>
      <c r="AK15" s="116"/>
      <c r="AL15" s="116"/>
      <c r="AM15" s="116"/>
      <c r="AN15" s="116"/>
      <c r="AO15" s="116"/>
    </row>
    <row r="16" spans="1:41" s="37" customFormat="1">
      <c r="B16" s="411" t="s">
        <v>341</v>
      </c>
      <c r="C16" s="411"/>
      <c r="D16" s="411"/>
      <c r="E16" s="411"/>
      <c r="F16" s="16"/>
      <c r="G16" s="16"/>
      <c r="H16" s="16"/>
      <c r="I16" s="16"/>
      <c r="L16" s="116"/>
      <c r="M16" s="116"/>
      <c r="N16" s="116"/>
      <c r="O16" s="116"/>
      <c r="P16" s="116"/>
      <c r="Q16" s="116"/>
      <c r="R16" s="116"/>
      <c r="S16" s="116"/>
      <c r="T16" s="116"/>
      <c r="U16" s="116"/>
      <c r="V16" s="116"/>
      <c r="W16" s="116"/>
      <c r="X16" s="116"/>
      <c r="Z16" s="116"/>
      <c r="AA16" s="117"/>
      <c r="AB16" s="117"/>
      <c r="AC16" s="116"/>
      <c r="AD16" s="116"/>
      <c r="AE16" s="116"/>
      <c r="AF16" s="116"/>
      <c r="AG16" s="116"/>
      <c r="AH16" s="117"/>
      <c r="AI16" s="117"/>
      <c r="AJ16" s="116"/>
      <c r="AK16" s="116"/>
      <c r="AL16" s="116"/>
      <c r="AM16" s="116"/>
      <c r="AN16" s="116"/>
      <c r="AO16" s="116"/>
    </row>
    <row r="17" spans="1:41" s="37" customFormat="1" ht="14.25" customHeight="1">
      <c r="A17" s="118"/>
      <c r="B17" s="409"/>
      <c r="C17" s="410"/>
      <c r="D17" s="410"/>
      <c r="E17" s="410"/>
      <c r="F17" s="199"/>
      <c r="G17" s="409"/>
      <c r="H17" s="410"/>
      <c r="I17" s="410"/>
      <c r="J17" s="410"/>
      <c r="K17" s="199"/>
      <c r="L17" s="199"/>
      <c r="M17" s="199"/>
      <c r="N17" s="116"/>
      <c r="O17" s="117"/>
      <c r="P17" s="116"/>
      <c r="Q17" s="117"/>
      <c r="R17" s="116"/>
      <c r="S17" s="116"/>
      <c r="T17" s="116"/>
      <c r="U17" s="116"/>
      <c r="V17" s="116"/>
      <c r="W17" s="116"/>
      <c r="X17" s="116"/>
      <c r="Z17" s="116"/>
      <c r="AA17" s="117"/>
      <c r="AB17" s="117"/>
      <c r="AC17" s="116"/>
      <c r="AD17" s="116"/>
      <c r="AE17" s="116"/>
      <c r="AF17" s="116"/>
      <c r="AG17" s="116"/>
      <c r="AH17" s="117"/>
      <c r="AI17" s="117"/>
      <c r="AJ17" s="116"/>
      <c r="AK17" s="116"/>
      <c r="AL17" s="116"/>
      <c r="AM17" s="116"/>
      <c r="AN17" s="116"/>
      <c r="AO17" s="116"/>
    </row>
    <row r="18" spans="1:41" s="37" customFormat="1">
      <c r="B18" s="411" t="s">
        <v>342</v>
      </c>
      <c r="C18" s="411"/>
      <c r="D18" s="411"/>
      <c r="E18" s="411"/>
      <c r="F18" s="200"/>
      <c r="G18" s="411" t="s">
        <v>342</v>
      </c>
      <c r="H18" s="411"/>
      <c r="I18" s="411"/>
      <c r="J18" s="411"/>
      <c r="K18" s="200"/>
      <c r="L18" s="200"/>
      <c r="M18" s="200"/>
      <c r="N18" s="116"/>
      <c r="O18" s="116"/>
      <c r="P18" s="116"/>
      <c r="Q18" s="116"/>
      <c r="R18" s="116"/>
      <c r="S18" s="116"/>
      <c r="T18" s="116"/>
      <c r="U18" s="116"/>
      <c r="V18" s="116"/>
      <c r="W18" s="116"/>
      <c r="X18" s="116"/>
      <c r="Z18" s="116"/>
      <c r="AA18" s="117"/>
      <c r="AB18" s="117"/>
      <c r="AC18" s="116"/>
      <c r="AD18" s="116"/>
      <c r="AE18" s="116"/>
      <c r="AF18" s="116"/>
      <c r="AG18" s="116"/>
      <c r="AH18" s="117"/>
      <c r="AI18" s="117"/>
      <c r="AJ18" s="116"/>
      <c r="AK18" s="116"/>
      <c r="AL18" s="116"/>
      <c r="AM18" s="116"/>
      <c r="AN18" s="116"/>
      <c r="AO18" s="116"/>
    </row>
    <row r="19" spans="1:41">
      <c r="B19" s="403"/>
      <c r="C19" s="402"/>
      <c r="D19" s="402"/>
      <c r="E19" s="402"/>
      <c r="F19" s="201"/>
      <c r="G19" s="403"/>
      <c r="H19" s="402"/>
      <c r="I19" s="402"/>
      <c r="J19" s="402"/>
      <c r="K19" s="201"/>
      <c r="L19" s="201"/>
      <c r="M19" s="201"/>
      <c r="N19" s="109"/>
      <c r="O19" s="109"/>
      <c r="P19" s="109"/>
      <c r="Q19" s="109"/>
      <c r="R19" s="109"/>
      <c r="S19" s="109"/>
      <c r="T19" s="109"/>
      <c r="U19" s="109"/>
      <c r="V19" s="109"/>
      <c r="W19" s="109"/>
      <c r="X19" s="109"/>
      <c r="Z19" s="109"/>
      <c r="AA19" s="111"/>
      <c r="AB19" s="111"/>
      <c r="AC19" s="109"/>
      <c r="AD19" s="109"/>
      <c r="AE19" s="109"/>
      <c r="AF19" s="109"/>
      <c r="AG19" s="109"/>
      <c r="AH19" s="111"/>
      <c r="AI19" s="111"/>
      <c r="AJ19" s="109"/>
      <c r="AK19" s="109"/>
      <c r="AL19" s="109"/>
      <c r="AM19" s="109"/>
      <c r="AN19" s="109"/>
      <c r="AO19" s="109"/>
    </row>
    <row r="20" spans="1:41">
      <c r="B20" s="407" t="s">
        <v>18</v>
      </c>
      <c r="C20" s="407"/>
      <c r="D20" s="407"/>
      <c r="E20" s="407"/>
      <c r="F20" s="31"/>
      <c r="G20" s="407" t="s">
        <v>18</v>
      </c>
      <c r="H20" s="407"/>
      <c r="I20" s="407"/>
      <c r="J20" s="407"/>
      <c r="K20" s="202"/>
      <c r="L20" s="202"/>
      <c r="M20" s="202"/>
      <c r="N20" s="115"/>
      <c r="O20" s="114"/>
      <c r="P20" s="115"/>
      <c r="Q20" s="114"/>
      <c r="R20" s="115"/>
      <c r="S20" s="114"/>
      <c r="T20" s="115"/>
      <c r="U20" s="114"/>
      <c r="V20" s="115"/>
      <c r="W20" s="114"/>
      <c r="X20" s="109"/>
      <c r="Z20" s="109"/>
      <c r="AA20" s="111"/>
      <c r="AB20" s="109"/>
      <c r="AC20" s="109"/>
      <c r="AD20" s="109"/>
      <c r="AE20" s="109"/>
      <c r="AF20" s="109"/>
      <c r="AG20" s="109"/>
      <c r="AH20" s="109"/>
      <c r="AI20" s="109"/>
      <c r="AJ20" s="109"/>
      <c r="AK20" s="109"/>
      <c r="AL20" s="109"/>
      <c r="AM20" s="109"/>
      <c r="AN20" s="109"/>
      <c r="AO20" s="109"/>
    </row>
    <row r="21" spans="1:41" ht="15.75" customHeight="1">
      <c r="B21" s="403"/>
      <c r="C21" s="402"/>
      <c r="D21" s="402"/>
      <c r="E21" s="402"/>
      <c r="F21" s="201"/>
      <c r="G21" s="403"/>
      <c r="H21" s="402"/>
      <c r="I21" s="402"/>
      <c r="J21" s="402"/>
      <c r="K21" s="201"/>
      <c r="L21" s="201"/>
      <c r="M21" s="201"/>
      <c r="N21" s="109"/>
      <c r="O21" s="109"/>
      <c r="P21" s="109"/>
      <c r="Q21" s="109"/>
      <c r="R21" s="109"/>
      <c r="S21" s="109"/>
      <c r="T21" s="109"/>
      <c r="U21" s="109"/>
      <c r="V21" s="109"/>
      <c r="W21" s="109"/>
      <c r="X21" s="109"/>
      <c r="Z21" s="109"/>
      <c r="AA21" s="111"/>
      <c r="AB21" s="109"/>
      <c r="AC21" s="109"/>
      <c r="AD21" s="109"/>
      <c r="AE21" s="109"/>
      <c r="AF21" s="109"/>
      <c r="AG21" s="109"/>
      <c r="AH21" s="109"/>
      <c r="AI21" s="109"/>
      <c r="AJ21" s="109"/>
      <c r="AK21" s="109"/>
      <c r="AL21" s="109"/>
      <c r="AM21" s="109"/>
      <c r="AN21" s="109"/>
      <c r="AO21" s="109"/>
    </row>
    <row r="22" spans="1:41">
      <c r="B22" s="407" t="s">
        <v>19</v>
      </c>
      <c r="C22" s="407"/>
      <c r="D22" s="407"/>
      <c r="E22" s="407"/>
      <c r="G22" s="407" t="s">
        <v>19</v>
      </c>
      <c r="H22" s="407"/>
      <c r="I22" s="407"/>
      <c r="J22" s="407"/>
      <c r="L22" s="111"/>
      <c r="M22" s="109"/>
      <c r="N22" s="109"/>
      <c r="O22" s="115"/>
      <c r="P22" s="109"/>
      <c r="Q22" s="109"/>
      <c r="R22" s="109"/>
      <c r="S22" s="109"/>
      <c r="T22" s="109"/>
      <c r="U22" s="109"/>
      <c r="V22" s="109"/>
      <c r="W22" s="109"/>
      <c r="X22" s="109"/>
      <c r="Z22" s="109"/>
      <c r="AA22" s="111"/>
      <c r="AB22" s="109"/>
      <c r="AC22" s="109"/>
      <c r="AD22" s="109"/>
      <c r="AE22" s="109"/>
      <c r="AF22" s="109"/>
      <c r="AG22" s="109"/>
      <c r="AH22" s="109"/>
      <c r="AI22" s="109"/>
      <c r="AJ22" s="109"/>
      <c r="AK22" s="109"/>
      <c r="AL22" s="109"/>
      <c r="AM22" s="109"/>
      <c r="AN22" s="109"/>
      <c r="AO22" s="109"/>
    </row>
    <row r="23" spans="1:41" ht="9.75" customHeight="1">
      <c r="E23" s="201"/>
      <c r="L23" s="111"/>
      <c r="M23" s="109"/>
      <c r="N23" s="109"/>
      <c r="O23" s="115"/>
      <c r="P23" s="109"/>
      <c r="Q23" s="109"/>
      <c r="R23" s="109"/>
      <c r="S23" s="109"/>
      <c r="T23" s="109"/>
      <c r="U23" s="109"/>
      <c r="V23" s="109"/>
      <c r="W23" s="109"/>
      <c r="X23" s="109"/>
      <c r="Z23" s="109"/>
      <c r="AA23" s="109"/>
      <c r="AB23" s="109"/>
      <c r="AC23" s="109"/>
      <c r="AD23" s="109"/>
      <c r="AE23" s="109"/>
      <c r="AF23" s="109"/>
      <c r="AG23" s="109"/>
      <c r="AH23" s="109"/>
      <c r="AI23" s="109"/>
      <c r="AJ23" s="109"/>
      <c r="AK23" s="109"/>
      <c r="AL23" s="109"/>
      <c r="AM23" s="109"/>
      <c r="AN23" s="109"/>
      <c r="AO23" s="109"/>
    </row>
    <row r="24" spans="1:41">
      <c r="A24" s="2" t="s">
        <v>343</v>
      </c>
      <c r="B24" s="2"/>
      <c r="L24" s="111"/>
      <c r="M24" s="109"/>
      <c r="N24" s="109"/>
      <c r="O24" s="115"/>
      <c r="P24" s="109"/>
      <c r="Q24" s="109"/>
      <c r="R24" s="109"/>
      <c r="S24" s="109"/>
      <c r="T24" s="109"/>
      <c r="U24" s="109"/>
      <c r="V24" s="109"/>
      <c r="W24" s="109"/>
      <c r="X24" s="109"/>
      <c r="Z24" s="111"/>
      <c r="AA24" s="111"/>
      <c r="AB24" s="109"/>
      <c r="AC24" s="109"/>
      <c r="AD24" s="109"/>
      <c r="AE24" s="109"/>
      <c r="AF24" s="109"/>
      <c r="AG24" s="109"/>
      <c r="AH24" s="109"/>
      <c r="AI24" s="109"/>
      <c r="AJ24" s="109"/>
      <c r="AK24" s="109"/>
      <c r="AL24" s="109"/>
      <c r="AM24" s="109"/>
      <c r="AN24" s="109"/>
      <c r="AO24" s="109"/>
    </row>
    <row r="25" spans="1:41">
      <c r="A25" s="2" t="s">
        <v>20</v>
      </c>
      <c r="B25" s="2"/>
      <c r="L25" s="111"/>
      <c r="M25" s="109"/>
      <c r="N25" s="109"/>
      <c r="O25" s="115"/>
      <c r="P25" s="109"/>
      <c r="Q25" s="109"/>
      <c r="R25" s="109"/>
      <c r="S25" s="109"/>
      <c r="T25" s="109"/>
      <c r="U25" s="109"/>
      <c r="V25" s="109"/>
      <c r="W25" s="109"/>
      <c r="X25" s="109"/>
      <c r="Z25" s="109"/>
      <c r="AA25" s="111"/>
      <c r="AB25" s="109"/>
      <c r="AC25" s="109"/>
      <c r="AD25" s="109"/>
      <c r="AE25" s="109"/>
      <c r="AF25" s="109"/>
      <c r="AG25" s="109"/>
      <c r="AH25" s="109"/>
      <c r="AI25" s="109"/>
      <c r="AJ25" s="109"/>
      <c r="AK25" s="109"/>
      <c r="AL25" s="109"/>
      <c r="AM25" s="109"/>
      <c r="AN25" s="109"/>
      <c r="AO25" s="109"/>
    </row>
    <row r="26" spans="1:41">
      <c r="A26" s="2" t="s">
        <v>21</v>
      </c>
      <c r="B26" s="2"/>
      <c r="L26" s="111"/>
      <c r="M26" s="109"/>
      <c r="N26" s="109"/>
      <c r="O26" s="115"/>
      <c r="P26" s="109"/>
      <c r="Q26" s="109"/>
      <c r="R26" s="109"/>
      <c r="S26" s="109"/>
      <c r="T26" s="109"/>
      <c r="U26" s="109"/>
      <c r="V26" s="109"/>
      <c r="W26" s="109"/>
      <c r="X26" s="109"/>
      <c r="Z26" s="109"/>
      <c r="AA26" s="109"/>
      <c r="AB26" s="109"/>
      <c r="AC26" s="109"/>
      <c r="AD26" s="109"/>
      <c r="AE26" s="109"/>
      <c r="AF26" s="109"/>
      <c r="AG26" s="109"/>
      <c r="AH26" s="109"/>
      <c r="AI26" s="109"/>
      <c r="AJ26" s="109"/>
      <c r="AK26" s="109"/>
      <c r="AL26" s="109"/>
      <c r="AM26" s="109"/>
      <c r="AN26" s="109"/>
      <c r="AO26" s="109"/>
    </row>
    <row r="27" spans="1:41">
      <c r="A27" s="2" t="s">
        <v>22</v>
      </c>
      <c r="B27" s="2"/>
      <c r="L27" s="111"/>
      <c r="M27" s="109"/>
      <c r="N27" s="109"/>
      <c r="O27" s="115"/>
      <c r="P27" s="109"/>
      <c r="Q27" s="109"/>
      <c r="R27" s="109"/>
      <c r="S27" s="109"/>
      <c r="T27" s="109"/>
      <c r="U27" s="109"/>
      <c r="V27" s="109"/>
      <c r="W27" s="109"/>
      <c r="X27" s="109"/>
      <c r="Z27" s="109"/>
      <c r="AA27" s="109"/>
      <c r="AB27" s="109"/>
      <c r="AC27" s="109"/>
      <c r="AD27" s="109"/>
      <c r="AE27" s="109"/>
      <c r="AF27" s="109"/>
      <c r="AG27" s="109"/>
      <c r="AH27" s="109"/>
      <c r="AI27" s="109"/>
      <c r="AJ27" s="109"/>
      <c r="AK27" s="109"/>
      <c r="AL27" s="111"/>
      <c r="AM27" s="109"/>
      <c r="AN27" s="109"/>
      <c r="AO27" s="109"/>
    </row>
    <row r="28" spans="1:41">
      <c r="A28" s="2" t="s">
        <v>23</v>
      </c>
      <c r="B28" s="2"/>
      <c r="L28" s="109"/>
      <c r="M28" s="109"/>
      <c r="N28" s="109"/>
      <c r="O28" s="109"/>
      <c r="P28" s="109"/>
      <c r="Q28" s="109"/>
      <c r="R28" s="109"/>
      <c r="S28" s="109"/>
      <c r="T28" s="109"/>
      <c r="U28" s="109"/>
      <c r="V28" s="109"/>
      <c r="W28" s="109"/>
      <c r="X28" s="109"/>
      <c r="Z28" s="109"/>
      <c r="AA28" s="109"/>
      <c r="AB28" s="109"/>
      <c r="AC28" s="109"/>
      <c r="AD28" s="109"/>
      <c r="AE28" s="109"/>
      <c r="AF28" s="111"/>
      <c r="AG28" s="109"/>
      <c r="AH28" s="109"/>
      <c r="AI28" s="113"/>
      <c r="AJ28" s="109"/>
      <c r="AK28" s="109"/>
      <c r="AL28" s="111"/>
      <c r="AM28" s="109"/>
      <c r="AN28" s="109"/>
      <c r="AO28" s="109"/>
    </row>
    <row r="29" spans="1:41">
      <c r="A29" s="2" t="s">
        <v>24</v>
      </c>
      <c r="B29" s="2"/>
      <c r="L29" s="109"/>
      <c r="M29" s="109"/>
      <c r="N29" s="109"/>
      <c r="O29" s="109"/>
      <c r="P29" s="109"/>
      <c r="Q29" s="109"/>
      <c r="R29" s="109"/>
      <c r="S29" s="109"/>
      <c r="T29" s="109"/>
      <c r="U29" s="109"/>
      <c r="V29" s="109"/>
      <c r="W29" s="109"/>
      <c r="X29" s="109"/>
      <c r="Z29" s="109"/>
      <c r="AA29" s="109"/>
      <c r="AB29" s="109"/>
      <c r="AC29" s="109"/>
      <c r="AD29" s="109"/>
      <c r="AE29" s="109"/>
      <c r="AF29" s="109"/>
      <c r="AG29" s="109"/>
      <c r="AH29" s="109"/>
      <c r="AI29" s="109"/>
      <c r="AJ29" s="109"/>
      <c r="AK29" s="109"/>
      <c r="AL29" s="109"/>
      <c r="AM29" s="109"/>
      <c r="AN29" s="109"/>
      <c r="AO29" s="109"/>
    </row>
    <row r="30" spans="1:41">
      <c r="A30" s="2" t="s">
        <v>25</v>
      </c>
      <c r="B30" s="2"/>
      <c r="L30" s="111"/>
      <c r="M30" s="111"/>
      <c r="N30" s="109"/>
      <c r="O30" s="109"/>
      <c r="P30" s="109"/>
      <c r="Q30" s="109"/>
      <c r="R30" s="109"/>
      <c r="S30" s="109"/>
      <c r="T30" s="109"/>
      <c r="U30" s="109"/>
      <c r="V30" s="109"/>
      <c r="W30" s="109"/>
      <c r="X30" s="109"/>
      <c r="Z30" s="109"/>
      <c r="AA30" s="109"/>
      <c r="AB30" s="114"/>
      <c r="AC30" s="115"/>
      <c r="AD30" s="115"/>
      <c r="AE30" s="109"/>
      <c r="AF30" s="119"/>
      <c r="AG30" s="115"/>
      <c r="AH30" s="115"/>
      <c r="AI30" s="114"/>
      <c r="AJ30" s="115"/>
      <c r="AK30" s="115"/>
      <c r="AL30" s="119"/>
      <c r="AM30" s="115"/>
      <c r="AN30" s="115"/>
      <c r="AO30" s="115"/>
    </row>
    <row r="31" spans="1:41">
      <c r="A31" s="2" t="s">
        <v>26</v>
      </c>
      <c r="B31" s="2"/>
      <c r="L31" s="109"/>
      <c r="M31" s="109"/>
      <c r="N31" s="109"/>
      <c r="O31" s="109"/>
      <c r="P31" s="109"/>
      <c r="Q31" s="109"/>
      <c r="R31" s="109"/>
      <c r="S31" s="109"/>
      <c r="T31" s="109"/>
      <c r="U31" s="109"/>
      <c r="V31" s="109"/>
      <c r="W31" s="109"/>
      <c r="X31" s="109"/>
      <c r="Z31" s="109"/>
      <c r="AA31" s="109"/>
      <c r="AB31" s="109"/>
      <c r="AC31" s="109"/>
      <c r="AD31" s="109"/>
      <c r="AE31" s="109"/>
      <c r="AF31" s="109"/>
      <c r="AG31" s="109"/>
      <c r="AH31" s="109"/>
      <c r="AI31" s="109"/>
      <c r="AJ31" s="109"/>
      <c r="AK31" s="109"/>
      <c r="AL31" s="109"/>
      <c r="AM31" s="109"/>
      <c r="AN31" s="109"/>
      <c r="AO31" s="109"/>
    </row>
    <row r="32" spans="1:41">
      <c r="A32" s="2" t="s">
        <v>27</v>
      </c>
      <c r="B32" s="2"/>
      <c r="L32" s="109"/>
      <c r="M32" s="111"/>
      <c r="N32" s="109"/>
      <c r="O32" s="111"/>
      <c r="P32" s="109"/>
      <c r="Q32" s="111"/>
      <c r="R32" s="109"/>
      <c r="S32" s="109"/>
      <c r="T32" s="109"/>
      <c r="U32" s="109"/>
      <c r="V32" s="109"/>
      <c r="W32" s="109"/>
      <c r="X32" s="109"/>
      <c r="Z32" s="109"/>
      <c r="AA32" s="109"/>
      <c r="AB32" s="109"/>
      <c r="AC32" s="109"/>
      <c r="AD32" s="109"/>
      <c r="AE32" s="109"/>
      <c r="AF32" s="109"/>
      <c r="AG32" s="109"/>
      <c r="AH32" s="109"/>
      <c r="AI32" s="109"/>
      <c r="AJ32" s="109"/>
      <c r="AK32" s="109"/>
      <c r="AL32" s="109"/>
      <c r="AM32" s="109"/>
      <c r="AN32" s="109"/>
      <c r="AO32" s="109"/>
    </row>
    <row r="33" spans="1:41">
      <c r="A33" s="2" t="s">
        <v>28</v>
      </c>
      <c r="B33" s="2"/>
      <c r="L33" s="109"/>
      <c r="M33" s="109"/>
      <c r="N33" s="109"/>
      <c r="O33" s="109"/>
      <c r="P33" s="109"/>
      <c r="Q33" s="109"/>
      <c r="R33" s="109"/>
      <c r="S33" s="109"/>
      <c r="T33" s="109"/>
      <c r="U33" s="109"/>
      <c r="V33" s="109"/>
      <c r="W33" s="109"/>
      <c r="X33" s="109"/>
      <c r="Z33" s="109"/>
      <c r="AA33" s="109"/>
      <c r="AB33" s="109"/>
      <c r="AC33" s="109"/>
      <c r="AD33" s="109"/>
      <c r="AE33" s="109"/>
      <c r="AF33" s="109"/>
      <c r="AG33" s="109"/>
      <c r="AH33" s="109"/>
      <c r="AI33" s="109"/>
      <c r="AJ33" s="109"/>
      <c r="AK33" s="109"/>
      <c r="AL33" s="109"/>
      <c r="AM33" s="109"/>
      <c r="AN33" s="109"/>
      <c r="AO33" s="109"/>
    </row>
    <row r="34" spans="1:41">
      <c r="A34" s="2" t="s">
        <v>29</v>
      </c>
      <c r="B34" s="2"/>
      <c r="L34" s="109"/>
      <c r="M34" s="111"/>
      <c r="N34" s="109"/>
      <c r="O34" s="109"/>
      <c r="P34" s="109"/>
      <c r="Q34" s="109"/>
      <c r="R34" s="109"/>
      <c r="S34" s="109"/>
      <c r="T34" s="109"/>
      <c r="U34" s="109"/>
      <c r="V34" s="109"/>
      <c r="W34" s="109"/>
      <c r="X34" s="109"/>
      <c r="Z34" s="109"/>
      <c r="AA34" s="109"/>
      <c r="AB34" s="109"/>
      <c r="AC34" s="109"/>
      <c r="AD34" s="109"/>
      <c r="AE34" s="109"/>
      <c r="AF34" s="109"/>
      <c r="AG34" s="109"/>
      <c r="AH34" s="109"/>
      <c r="AI34" s="109"/>
      <c r="AJ34" s="109"/>
      <c r="AK34" s="109"/>
      <c r="AL34" s="109"/>
      <c r="AM34" s="109"/>
      <c r="AN34" s="109"/>
      <c r="AO34" s="109"/>
    </row>
    <row r="35" spans="1:41">
      <c r="A35" s="2" t="s">
        <v>30</v>
      </c>
      <c r="B35" s="2"/>
      <c r="L35" s="109"/>
      <c r="M35" s="109"/>
      <c r="N35" s="109"/>
      <c r="O35" s="109"/>
      <c r="P35" s="109"/>
      <c r="Q35" s="109"/>
      <c r="R35" s="109"/>
      <c r="S35" s="109"/>
      <c r="T35" s="109"/>
      <c r="U35" s="109"/>
      <c r="V35" s="109"/>
      <c r="W35" s="109"/>
      <c r="X35" s="109"/>
      <c r="Z35" s="109"/>
      <c r="AA35" s="111"/>
      <c r="AB35" s="109"/>
      <c r="AC35" s="109"/>
      <c r="AD35" s="109"/>
      <c r="AE35" s="109"/>
      <c r="AF35" s="109"/>
      <c r="AG35" s="109"/>
      <c r="AH35" s="109"/>
      <c r="AI35" s="109"/>
      <c r="AJ35" s="109"/>
      <c r="AK35" s="109"/>
      <c r="AL35" s="109"/>
      <c r="AM35" s="109"/>
      <c r="AN35" s="109"/>
      <c r="AO35" s="109"/>
    </row>
    <row r="36" spans="1:41">
      <c r="A36" s="2" t="s">
        <v>31</v>
      </c>
      <c r="B36" s="2"/>
      <c r="L36" s="109"/>
      <c r="M36" s="111"/>
      <c r="N36" s="109"/>
      <c r="O36" s="109"/>
      <c r="P36" s="109"/>
      <c r="Q36" s="109"/>
      <c r="R36" s="109"/>
      <c r="S36" s="109"/>
      <c r="T36" s="109"/>
      <c r="U36" s="109"/>
      <c r="V36" s="109"/>
      <c r="W36" s="109"/>
      <c r="X36" s="109"/>
      <c r="Z36" s="109"/>
      <c r="AA36" s="111"/>
      <c r="AB36" s="109"/>
      <c r="AC36" s="109"/>
      <c r="AD36" s="109"/>
      <c r="AE36" s="109"/>
      <c r="AF36" s="109"/>
      <c r="AG36" s="109"/>
      <c r="AH36" s="109"/>
      <c r="AI36" s="109"/>
      <c r="AJ36" s="109"/>
      <c r="AK36" s="109"/>
      <c r="AL36" s="109"/>
      <c r="AM36" s="109"/>
      <c r="AN36" s="109"/>
      <c r="AO36" s="109"/>
    </row>
    <row r="37" spans="1:41">
      <c r="A37" s="2" t="s">
        <v>32</v>
      </c>
      <c r="B37" s="2"/>
      <c r="L37" s="109"/>
      <c r="M37" s="109"/>
      <c r="N37" s="109"/>
      <c r="O37" s="109"/>
      <c r="P37" s="109"/>
      <c r="Q37" s="109"/>
      <c r="R37" s="109"/>
      <c r="S37" s="109"/>
      <c r="T37" s="109"/>
      <c r="U37" s="109"/>
      <c r="V37" s="109"/>
      <c r="W37" s="109"/>
      <c r="X37" s="109"/>
      <c r="Z37" s="109"/>
      <c r="AA37" s="111"/>
      <c r="AB37" s="109"/>
      <c r="AC37" s="109"/>
      <c r="AD37" s="109"/>
      <c r="AE37" s="109"/>
      <c r="AF37" s="109"/>
      <c r="AG37" s="109"/>
      <c r="AH37" s="109"/>
      <c r="AI37" s="109"/>
      <c r="AJ37" s="109"/>
      <c r="AK37" s="109"/>
      <c r="AL37" s="109"/>
      <c r="AM37" s="109"/>
      <c r="AN37" s="109"/>
      <c r="AO37" s="109"/>
    </row>
    <row r="38" spans="1:41">
      <c r="G38" s="31"/>
      <c r="L38" s="109"/>
      <c r="M38" s="111"/>
      <c r="N38" s="109"/>
      <c r="O38" s="109"/>
      <c r="P38" s="109"/>
      <c r="Q38" s="109"/>
      <c r="R38" s="109"/>
      <c r="S38" s="109"/>
      <c r="T38" s="109"/>
      <c r="U38" s="109"/>
      <c r="V38" s="109"/>
      <c r="W38" s="109"/>
      <c r="X38" s="109"/>
      <c r="Z38" s="109"/>
      <c r="AA38" s="111"/>
      <c r="AB38" s="109"/>
      <c r="AC38" s="109"/>
      <c r="AD38" s="109"/>
      <c r="AE38" s="109"/>
      <c r="AF38" s="109"/>
      <c r="AG38" s="109"/>
      <c r="AH38" s="109"/>
      <c r="AI38" s="109"/>
      <c r="AJ38" s="109"/>
      <c r="AK38" s="109"/>
      <c r="AL38" s="109"/>
      <c r="AM38" s="109"/>
      <c r="AN38" s="109"/>
      <c r="AO38" s="109"/>
    </row>
    <row r="39" spans="1:41">
      <c r="A39" s="33"/>
      <c r="B39" s="198" t="s">
        <v>344</v>
      </c>
      <c r="C39" s="398"/>
      <c r="D39" s="398"/>
      <c r="E39" s="398"/>
      <c r="F39" s="23" t="s">
        <v>33</v>
      </c>
      <c r="G39" s="398"/>
      <c r="H39" s="398"/>
      <c r="I39" s="398"/>
      <c r="J39" s="398"/>
      <c r="L39" s="109"/>
      <c r="M39" s="111"/>
      <c r="N39" s="109"/>
      <c r="O39" s="109"/>
      <c r="P39" s="109"/>
      <c r="Q39" s="109"/>
      <c r="R39" s="109"/>
      <c r="S39" s="109"/>
      <c r="T39" s="109"/>
      <c r="U39" s="109"/>
      <c r="V39" s="109"/>
      <c r="W39" s="109"/>
      <c r="X39" s="109"/>
      <c r="Z39" s="109"/>
      <c r="AA39" s="111"/>
      <c r="AB39" s="109"/>
      <c r="AC39" s="109"/>
      <c r="AD39" s="109"/>
      <c r="AE39" s="109"/>
      <c r="AF39" s="109"/>
      <c r="AG39" s="109"/>
      <c r="AH39" s="109"/>
      <c r="AI39" s="109"/>
      <c r="AJ39" s="109"/>
      <c r="AK39" s="109"/>
      <c r="AL39" s="109"/>
      <c r="AM39" s="109"/>
      <c r="AN39" s="109"/>
      <c r="AO39" s="109"/>
    </row>
    <row r="40" spans="1:41">
      <c r="C40" s="404" t="s">
        <v>34</v>
      </c>
      <c r="D40" s="404"/>
      <c r="E40" s="404"/>
      <c r="G40" s="404" t="s">
        <v>34</v>
      </c>
      <c r="H40" s="404"/>
      <c r="I40" s="404"/>
      <c r="J40" s="404"/>
      <c r="L40" s="109"/>
      <c r="M40" s="109"/>
      <c r="N40" s="109"/>
      <c r="O40" s="109"/>
      <c r="P40" s="109"/>
      <c r="Q40" s="109"/>
      <c r="R40" s="109"/>
      <c r="S40" s="109"/>
      <c r="T40" s="109"/>
      <c r="U40" s="109"/>
      <c r="V40" s="109"/>
      <c r="W40" s="109"/>
      <c r="X40" s="109"/>
      <c r="Z40" s="109"/>
      <c r="AA40" s="111"/>
      <c r="AB40" s="109"/>
      <c r="AC40" s="109"/>
      <c r="AD40" s="109"/>
      <c r="AE40" s="109"/>
      <c r="AF40" s="109"/>
      <c r="AG40" s="109"/>
      <c r="AH40" s="109"/>
      <c r="AI40" s="109"/>
      <c r="AJ40" s="109"/>
      <c r="AK40" s="109"/>
      <c r="AL40" s="109"/>
      <c r="AM40" s="109"/>
      <c r="AN40" s="109"/>
      <c r="AO40" s="109"/>
    </row>
    <row r="41" spans="1:41">
      <c r="C41" s="58"/>
      <c r="D41" s="58"/>
      <c r="E41" s="58"/>
      <c r="I41" s="55"/>
      <c r="L41" s="109"/>
      <c r="M41" s="109"/>
      <c r="N41" s="109"/>
      <c r="O41" s="109"/>
      <c r="P41" s="109"/>
      <c r="Q41" s="109"/>
      <c r="R41" s="109"/>
      <c r="S41" s="109"/>
      <c r="T41" s="109"/>
      <c r="U41" s="109"/>
      <c r="V41" s="109"/>
      <c r="W41" s="109"/>
      <c r="X41" s="109"/>
      <c r="Z41" s="109"/>
      <c r="AA41" s="111"/>
      <c r="AB41" s="109"/>
      <c r="AC41" s="109"/>
      <c r="AD41" s="109"/>
      <c r="AE41" s="109"/>
      <c r="AF41" s="109"/>
      <c r="AG41" s="109"/>
      <c r="AH41" s="109"/>
      <c r="AI41" s="109"/>
      <c r="AJ41" s="109"/>
      <c r="AK41" s="109"/>
      <c r="AL41" s="109"/>
      <c r="AM41" s="109"/>
      <c r="AN41" s="109"/>
      <c r="AO41" s="109"/>
    </row>
    <row r="42" spans="1:41">
      <c r="C42" s="399"/>
      <c r="D42" s="400"/>
      <c r="E42" s="400"/>
      <c r="G42" s="399"/>
      <c r="H42" s="400"/>
      <c r="I42" s="400"/>
      <c r="J42" s="400"/>
      <c r="L42" s="109"/>
      <c r="M42" s="109"/>
      <c r="N42" s="109"/>
      <c r="O42" s="109"/>
      <c r="P42" s="109"/>
      <c r="Q42" s="109"/>
      <c r="R42" s="109"/>
      <c r="S42" s="109"/>
      <c r="T42" s="109"/>
      <c r="U42" s="109"/>
      <c r="V42" s="109"/>
      <c r="W42" s="109"/>
      <c r="X42" s="109"/>
      <c r="Z42" s="109"/>
      <c r="AA42" s="111"/>
      <c r="AB42" s="109"/>
      <c r="AC42" s="109"/>
      <c r="AD42" s="109"/>
      <c r="AE42" s="109"/>
      <c r="AF42" s="109"/>
      <c r="AG42" s="109"/>
      <c r="AH42" s="109"/>
      <c r="AI42" s="109"/>
      <c r="AJ42" s="109"/>
      <c r="AK42" s="109"/>
      <c r="AL42" s="109"/>
      <c r="AM42" s="109"/>
      <c r="AN42" s="109"/>
      <c r="AO42" s="109"/>
    </row>
    <row r="43" spans="1:41">
      <c r="C43" s="405" t="s">
        <v>459</v>
      </c>
      <c r="D43" s="405"/>
      <c r="E43" s="405"/>
      <c r="G43" s="405" t="s">
        <v>454</v>
      </c>
      <c r="H43" s="405"/>
      <c r="I43" s="405"/>
      <c r="J43" s="405"/>
      <c r="L43" s="111"/>
      <c r="M43" s="111"/>
      <c r="N43" s="109"/>
      <c r="O43" s="109"/>
      <c r="P43" s="109"/>
      <c r="Q43" s="109"/>
      <c r="R43" s="109"/>
      <c r="S43" s="109"/>
      <c r="T43" s="109"/>
      <c r="U43" s="109"/>
      <c r="V43" s="109"/>
      <c r="W43" s="109"/>
      <c r="X43" s="109"/>
      <c r="Z43" s="109"/>
      <c r="AA43" s="109"/>
      <c r="AB43" s="109"/>
      <c r="AC43" s="109"/>
      <c r="AD43" s="109"/>
      <c r="AE43" s="109"/>
      <c r="AF43" s="109"/>
      <c r="AG43" s="109"/>
      <c r="AH43" s="109"/>
      <c r="AI43" s="109"/>
      <c r="AJ43" s="109"/>
      <c r="AK43" s="109"/>
      <c r="AL43" s="109"/>
      <c r="AM43" s="109"/>
      <c r="AN43" s="109"/>
      <c r="AO43" s="109"/>
    </row>
    <row r="44" spans="1:41">
      <c r="C44" s="30"/>
      <c r="D44" s="30"/>
      <c r="E44" s="30"/>
      <c r="L44" s="109"/>
      <c r="M44" s="109"/>
      <c r="N44" s="109"/>
      <c r="O44" s="109"/>
      <c r="P44" s="109"/>
      <c r="Q44" s="109"/>
      <c r="R44" s="109"/>
      <c r="S44" s="109"/>
      <c r="T44" s="109"/>
      <c r="U44" s="109"/>
      <c r="V44" s="109"/>
      <c r="W44" s="109"/>
      <c r="X44" s="109"/>
      <c r="Z44" s="109"/>
      <c r="AA44" s="111"/>
      <c r="AB44" s="109"/>
      <c r="AC44" s="109"/>
      <c r="AD44" s="109"/>
      <c r="AE44" s="109"/>
      <c r="AF44" s="109"/>
      <c r="AG44" s="109"/>
      <c r="AH44" s="109"/>
      <c r="AI44" s="109"/>
      <c r="AJ44" s="109"/>
      <c r="AK44" s="109"/>
      <c r="AL44" s="109"/>
      <c r="AM44" s="109"/>
      <c r="AN44" s="109"/>
      <c r="AO44" s="109"/>
    </row>
    <row r="45" spans="1:41">
      <c r="C45" s="399"/>
      <c r="D45" s="400"/>
      <c r="E45" s="400"/>
      <c r="G45" s="399"/>
      <c r="H45" s="400"/>
      <c r="I45" s="400"/>
      <c r="J45" s="400"/>
      <c r="L45" s="109"/>
      <c r="M45" s="109"/>
      <c r="N45" s="109"/>
      <c r="O45" s="109"/>
      <c r="P45" s="109"/>
      <c r="Q45" s="109"/>
      <c r="R45" s="109"/>
      <c r="S45" s="109"/>
      <c r="T45" s="109"/>
      <c r="U45" s="109"/>
      <c r="V45" s="109"/>
      <c r="W45" s="109"/>
      <c r="X45" s="109"/>
      <c r="Z45" s="109"/>
      <c r="AA45" s="111"/>
      <c r="AB45" s="109"/>
      <c r="AC45" s="109"/>
      <c r="AD45" s="109"/>
      <c r="AE45" s="109"/>
      <c r="AF45" s="109"/>
      <c r="AG45" s="109"/>
      <c r="AH45" s="109"/>
      <c r="AI45" s="109"/>
      <c r="AJ45" s="109"/>
      <c r="AK45" s="109"/>
      <c r="AL45" s="109"/>
      <c r="AM45" s="109"/>
      <c r="AN45" s="109"/>
      <c r="AO45" s="109"/>
    </row>
    <row r="46" spans="1:41">
      <c r="C46" s="405" t="s">
        <v>345</v>
      </c>
      <c r="D46" s="405"/>
      <c r="E46" s="405"/>
      <c r="G46" s="405" t="s">
        <v>35</v>
      </c>
      <c r="H46" s="405"/>
      <c r="I46" s="405"/>
      <c r="J46" s="405"/>
      <c r="L46" s="111"/>
      <c r="M46" s="111"/>
      <c r="N46" s="109"/>
      <c r="O46" s="109"/>
      <c r="P46" s="109"/>
      <c r="Q46" s="109"/>
      <c r="R46" s="109"/>
      <c r="S46" s="109"/>
      <c r="T46" s="109"/>
      <c r="U46" s="109"/>
      <c r="V46" s="109"/>
      <c r="W46" s="109"/>
      <c r="X46" s="109"/>
      <c r="Z46" s="109"/>
      <c r="AA46" s="109"/>
      <c r="AB46" s="109"/>
      <c r="AC46" s="109"/>
      <c r="AD46" s="109"/>
      <c r="AE46" s="109"/>
      <c r="AF46" s="109"/>
      <c r="AG46" s="109"/>
      <c r="AH46" s="109"/>
      <c r="AI46" s="109"/>
      <c r="AJ46" s="109"/>
      <c r="AK46" s="109"/>
      <c r="AL46" s="109"/>
      <c r="AM46" s="109"/>
      <c r="AN46" s="109"/>
      <c r="AO46" s="109"/>
    </row>
    <row r="47" spans="1:41" ht="9.75" customHeight="1">
      <c r="L47" s="109"/>
      <c r="M47" s="111"/>
      <c r="N47" s="109"/>
      <c r="O47" s="109"/>
      <c r="P47" s="109"/>
      <c r="Q47" s="109"/>
      <c r="R47" s="109"/>
      <c r="S47" s="109"/>
      <c r="T47" s="109"/>
      <c r="U47" s="109"/>
      <c r="V47" s="109"/>
      <c r="W47" s="109"/>
      <c r="X47" s="109"/>
      <c r="Z47" s="111"/>
      <c r="AA47" s="111"/>
      <c r="AB47" s="109"/>
      <c r="AC47" s="109"/>
      <c r="AD47" s="109"/>
      <c r="AE47" s="109"/>
      <c r="AF47" s="109"/>
      <c r="AG47" s="109"/>
      <c r="AH47" s="109"/>
      <c r="AI47" s="109"/>
      <c r="AJ47" s="109"/>
      <c r="AK47" s="109"/>
      <c r="AL47" s="109"/>
      <c r="AM47" s="109"/>
      <c r="AN47" s="109"/>
      <c r="AO47" s="109"/>
    </row>
    <row r="48" spans="1:41">
      <c r="C48" s="408"/>
      <c r="D48" s="402"/>
      <c r="E48" s="402"/>
      <c r="G48" s="416"/>
      <c r="H48" s="400"/>
      <c r="I48" s="400"/>
      <c r="J48" s="400"/>
      <c r="L48" s="109"/>
      <c r="M48" s="109"/>
      <c r="N48" s="109"/>
      <c r="O48" s="109"/>
      <c r="P48" s="109"/>
      <c r="Q48" s="109"/>
      <c r="R48" s="109"/>
      <c r="S48" s="109"/>
      <c r="T48" s="109"/>
      <c r="U48" s="109"/>
      <c r="V48" s="109"/>
      <c r="W48" s="109"/>
      <c r="X48" s="109"/>
      <c r="Z48" s="109"/>
      <c r="AA48" s="109"/>
      <c r="AB48" s="109"/>
      <c r="AC48" s="109"/>
      <c r="AD48" s="109"/>
      <c r="AE48" s="109"/>
      <c r="AF48" s="109"/>
      <c r="AG48" s="109"/>
      <c r="AH48" s="109"/>
      <c r="AI48" s="109"/>
      <c r="AJ48" s="109"/>
      <c r="AK48" s="109"/>
      <c r="AL48" s="109"/>
      <c r="AM48" s="109"/>
      <c r="AN48" s="109"/>
      <c r="AO48" s="109"/>
    </row>
    <row r="49" spans="1:41">
      <c r="C49" s="406" t="s">
        <v>639</v>
      </c>
      <c r="D49" s="407"/>
      <c r="E49" s="407"/>
      <c r="G49" s="405" t="s">
        <v>36</v>
      </c>
      <c r="H49" s="405"/>
      <c r="I49" s="405"/>
      <c r="J49" s="405"/>
      <c r="L49" s="109"/>
      <c r="M49" s="111"/>
      <c r="N49" s="109"/>
      <c r="O49" s="111"/>
      <c r="P49" s="109"/>
      <c r="Q49" s="111"/>
      <c r="R49" s="109"/>
      <c r="S49" s="109"/>
      <c r="T49" s="109"/>
      <c r="U49" s="109"/>
      <c r="V49" s="109"/>
      <c r="W49" s="109"/>
      <c r="X49" s="109"/>
      <c r="Z49" s="109"/>
      <c r="AA49" s="109"/>
      <c r="AB49" s="113"/>
      <c r="AC49" s="109"/>
      <c r="AD49" s="109"/>
      <c r="AE49" s="109"/>
      <c r="AF49" s="109"/>
      <c r="AG49" s="109"/>
      <c r="AH49" s="109"/>
      <c r="AI49" s="109"/>
      <c r="AJ49" s="109"/>
      <c r="AK49" s="109"/>
      <c r="AL49" s="109"/>
      <c r="AM49" s="109"/>
      <c r="AN49" s="109"/>
      <c r="AO49" s="109"/>
    </row>
    <row r="50" spans="1:41">
      <c r="C50" s="30"/>
      <c r="H50" s="2"/>
      <c r="L50" s="109"/>
      <c r="M50" s="111"/>
      <c r="N50" s="109"/>
      <c r="O50" s="111"/>
      <c r="P50" s="109"/>
      <c r="Q50" s="111"/>
      <c r="R50" s="109"/>
      <c r="S50" s="109"/>
      <c r="T50" s="109"/>
      <c r="U50" s="109"/>
      <c r="V50" s="109"/>
      <c r="W50" s="109"/>
      <c r="X50" s="109"/>
      <c r="Z50" s="109"/>
      <c r="AA50" s="109"/>
      <c r="AB50" s="113"/>
      <c r="AC50" s="109"/>
      <c r="AD50" s="109"/>
      <c r="AE50" s="109"/>
      <c r="AF50" s="109"/>
      <c r="AG50" s="109"/>
      <c r="AH50" s="109"/>
      <c r="AI50" s="109"/>
      <c r="AJ50" s="109"/>
      <c r="AK50" s="109"/>
      <c r="AL50" s="109"/>
      <c r="AM50" s="109"/>
      <c r="AN50" s="109"/>
      <c r="AO50" s="109"/>
    </row>
    <row r="51" spans="1:41">
      <c r="C51" s="403"/>
      <c r="D51" s="402"/>
      <c r="E51" s="402"/>
      <c r="G51" s="399"/>
      <c r="H51" s="400"/>
      <c r="I51" s="400"/>
      <c r="J51" s="400"/>
      <c r="L51" s="109"/>
      <c r="M51" s="109"/>
      <c r="N51" s="109"/>
      <c r="O51" s="109"/>
      <c r="P51" s="109"/>
      <c r="Q51" s="109"/>
      <c r="R51" s="113"/>
      <c r="S51" s="109"/>
      <c r="T51" s="109"/>
      <c r="U51" s="111"/>
      <c r="V51" s="109"/>
      <c r="W51" s="109"/>
      <c r="X51" s="109"/>
      <c r="Z51" s="109"/>
      <c r="AA51" s="109"/>
      <c r="AB51" s="114"/>
      <c r="AC51" s="115"/>
      <c r="AD51" s="114"/>
      <c r="AE51" s="115"/>
      <c r="AF51" s="115"/>
      <c r="AG51" s="114"/>
      <c r="AH51" s="115"/>
      <c r="AI51" s="114"/>
      <c r="AJ51" s="115"/>
      <c r="AK51" s="114"/>
      <c r="AL51" s="115"/>
      <c r="AM51" s="114"/>
      <c r="AN51" s="115"/>
      <c r="AO51" s="114"/>
    </row>
    <row r="52" spans="1:41">
      <c r="C52" s="407" t="s">
        <v>452</v>
      </c>
      <c r="D52" s="407"/>
      <c r="E52" s="407"/>
      <c r="G52" s="405" t="s">
        <v>346</v>
      </c>
      <c r="H52" s="405"/>
      <c r="I52" s="405"/>
      <c r="J52" s="405"/>
      <c r="L52" s="109"/>
      <c r="M52" s="109"/>
      <c r="N52" s="114"/>
      <c r="O52" s="115"/>
      <c r="P52" s="115"/>
      <c r="Q52" s="109"/>
      <c r="R52" s="114"/>
      <c r="S52" s="115"/>
      <c r="T52" s="115"/>
      <c r="U52" s="119"/>
      <c r="V52" s="115"/>
      <c r="W52" s="115"/>
      <c r="X52" s="109"/>
      <c r="Z52" s="109"/>
      <c r="AA52" s="109"/>
      <c r="AB52" s="109"/>
      <c r="AC52" s="109"/>
      <c r="AD52" s="109"/>
      <c r="AE52" s="109"/>
      <c r="AF52" s="109"/>
      <c r="AG52" s="109"/>
      <c r="AH52" s="109"/>
      <c r="AI52" s="109"/>
      <c r="AJ52" s="109"/>
      <c r="AK52" s="109"/>
      <c r="AL52" s="109"/>
      <c r="AM52" s="109"/>
      <c r="AN52" s="109"/>
      <c r="AO52" s="109"/>
    </row>
    <row r="53" spans="1:41">
      <c r="L53" s="109"/>
      <c r="M53" s="109"/>
      <c r="N53" s="109"/>
      <c r="O53" s="109"/>
      <c r="P53" s="109"/>
      <c r="Q53" s="109"/>
      <c r="R53" s="109"/>
      <c r="S53" s="109"/>
      <c r="T53" s="109"/>
      <c r="U53" s="109"/>
      <c r="V53" s="109"/>
      <c r="W53" s="109"/>
      <c r="X53" s="109"/>
      <c r="Z53" s="111"/>
      <c r="AA53" s="109"/>
      <c r="AB53" s="109"/>
      <c r="AC53" s="109"/>
      <c r="AD53" s="109"/>
      <c r="AE53" s="109"/>
      <c r="AF53" s="109"/>
      <c r="AG53" s="109"/>
      <c r="AH53" s="109"/>
      <c r="AI53" s="109"/>
      <c r="AJ53" s="109"/>
      <c r="AK53" s="109"/>
      <c r="AL53" s="109"/>
      <c r="AM53" s="109"/>
      <c r="AN53" s="109"/>
      <c r="AO53" s="109"/>
    </row>
    <row r="54" spans="1:41">
      <c r="C54" s="401"/>
      <c r="D54" s="402"/>
      <c r="E54" s="402"/>
      <c r="G54" s="403"/>
      <c r="H54" s="402"/>
      <c r="I54" s="402"/>
      <c r="J54" s="402"/>
      <c r="L54" s="111"/>
      <c r="M54" s="109"/>
      <c r="N54" s="109"/>
      <c r="O54" s="109"/>
      <c r="P54" s="109"/>
      <c r="Q54" s="109"/>
      <c r="R54" s="109"/>
      <c r="S54" s="109"/>
      <c r="T54" s="109"/>
      <c r="U54" s="109"/>
      <c r="V54" s="109"/>
      <c r="W54" s="109"/>
      <c r="X54" s="109"/>
      <c r="Z54" s="109"/>
      <c r="AA54" s="109"/>
      <c r="AB54" s="109"/>
      <c r="AC54" s="109"/>
      <c r="AD54" s="109"/>
      <c r="AE54" s="109"/>
      <c r="AF54" s="109"/>
      <c r="AG54" s="109"/>
      <c r="AH54" s="109"/>
      <c r="AI54" s="109"/>
      <c r="AJ54" s="109"/>
      <c r="AK54" s="109"/>
      <c r="AL54" s="109"/>
      <c r="AM54" s="109"/>
      <c r="AN54" s="109"/>
      <c r="AO54" s="109"/>
    </row>
    <row r="55" spans="1:41">
      <c r="C55" s="407" t="s">
        <v>453</v>
      </c>
      <c r="D55" s="407"/>
      <c r="E55" s="407"/>
      <c r="G55" s="407" t="s">
        <v>37</v>
      </c>
      <c r="H55" s="407"/>
      <c r="I55" s="407"/>
      <c r="J55" s="407"/>
      <c r="L55" s="111"/>
      <c r="M55" s="109"/>
      <c r="N55" s="109"/>
      <c r="O55" s="109"/>
      <c r="P55" s="109"/>
      <c r="Q55" s="109"/>
      <c r="R55" s="109"/>
      <c r="S55" s="109"/>
      <c r="T55" s="109"/>
      <c r="U55" s="109"/>
      <c r="V55" s="109"/>
      <c r="W55" s="109"/>
      <c r="X55" s="109"/>
      <c r="Z55" s="109"/>
      <c r="AA55" s="109"/>
      <c r="AB55" s="109"/>
      <c r="AC55" s="109"/>
      <c r="AD55" s="109"/>
      <c r="AE55" s="109"/>
      <c r="AF55" s="109"/>
      <c r="AG55" s="109"/>
      <c r="AH55" s="109"/>
      <c r="AI55" s="109"/>
      <c r="AJ55" s="109"/>
      <c r="AK55" s="109"/>
      <c r="AL55" s="109"/>
      <c r="AM55" s="109"/>
      <c r="AN55" s="109"/>
      <c r="AO55" s="109"/>
    </row>
    <row r="56" spans="1:41">
      <c r="L56" s="111"/>
      <c r="M56" s="109"/>
      <c r="N56" s="109"/>
      <c r="O56" s="109"/>
      <c r="P56" s="109"/>
      <c r="Q56" s="109"/>
      <c r="R56" s="109"/>
      <c r="S56" s="109"/>
      <c r="T56" s="109"/>
      <c r="U56" s="109"/>
      <c r="V56" s="109"/>
      <c r="W56" s="109"/>
      <c r="X56" s="109"/>
      <c r="Z56" s="109"/>
      <c r="AA56" s="109"/>
      <c r="AB56" s="109"/>
      <c r="AC56" s="109"/>
      <c r="AD56" s="109"/>
      <c r="AE56" s="109"/>
      <c r="AF56" s="109"/>
      <c r="AG56" s="109"/>
      <c r="AH56" s="109"/>
      <c r="AI56" s="109"/>
      <c r="AJ56" s="109"/>
      <c r="AK56" s="109"/>
      <c r="AL56" s="109"/>
      <c r="AM56" s="109"/>
      <c r="AN56" s="109"/>
      <c r="AO56" s="109"/>
    </row>
    <row r="57" spans="1:41">
      <c r="L57" s="111"/>
      <c r="M57" s="109"/>
      <c r="N57" s="109"/>
      <c r="O57" s="109"/>
      <c r="P57" s="109"/>
      <c r="Q57" s="109"/>
      <c r="R57" s="109"/>
      <c r="S57" s="109"/>
      <c r="T57" s="109"/>
      <c r="U57" s="109"/>
      <c r="V57" s="109"/>
      <c r="W57" s="109"/>
      <c r="X57" s="109"/>
      <c r="Z57" s="109"/>
      <c r="AA57" s="109"/>
      <c r="AB57" s="109"/>
      <c r="AC57" s="109"/>
      <c r="AD57" s="109"/>
      <c r="AE57" s="109"/>
      <c r="AF57" s="109"/>
      <c r="AG57" s="109"/>
      <c r="AH57" s="109"/>
      <c r="AI57" s="109"/>
      <c r="AJ57" s="109"/>
      <c r="AK57" s="109"/>
      <c r="AL57" s="109"/>
      <c r="AM57" s="109"/>
      <c r="AN57" s="109"/>
      <c r="AO57" s="109"/>
    </row>
    <row r="58" spans="1:41">
      <c r="L58" s="111"/>
      <c r="M58" s="109"/>
      <c r="N58" s="109"/>
      <c r="O58" s="109"/>
      <c r="P58" s="109"/>
      <c r="Q58" s="109"/>
      <c r="R58" s="109"/>
      <c r="S58" s="109"/>
      <c r="T58" s="109"/>
      <c r="U58" s="109"/>
      <c r="V58" s="109"/>
      <c r="W58" s="109"/>
      <c r="X58" s="109"/>
      <c r="Z58" s="109"/>
      <c r="AA58" s="109"/>
      <c r="AB58" s="109"/>
      <c r="AC58" s="109"/>
      <c r="AD58" s="109"/>
      <c r="AE58" s="109"/>
      <c r="AF58" s="109"/>
      <c r="AG58" s="109"/>
      <c r="AH58" s="109"/>
      <c r="AI58" s="109"/>
      <c r="AJ58" s="109"/>
      <c r="AK58" s="109"/>
      <c r="AL58" s="109"/>
      <c r="AM58" s="109"/>
      <c r="AN58" s="109"/>
      <c r="AO58" s="109"/>
    </row>
    <row r="59" spans="1:41">
      <c r="E59" s="22"/>
      <c r="L59" s="111"/>
      <c r="M59" s="109"/>
      <c r="N59" s="109"/>
      <c r="O59" s="109"/>
      <c r="P59" s="109"/>
      <c r="Q59" s="109"/>
      <c r="R59" s="109"/>
      <c r="S59" s="109"/>
      <c r="T59" s="109"/>
      <c r="U59" s="109"/>
      <c r="V59" s="109"/>
      <c r="W59" s="109"/>
      <c r="X59" s="109"/>
      <c r="Z59" s="111"/>
      <c r="AA59" s="109"/>
      <c r="AB59" s="109"/>
      <c r="AC59" s="109"/>
      <c r="AD59" s="109"/>
      <c r="AE59" s="109"/>
      <c r="AF59" s="109"/>
      <c r="AG59" s="109"/>
      <c r="AH59" s="109"/>
      <c r="AI59" s="109"/>
      <c r="AJ59" s="109"/>
      <c r="AK59" s="109"/>
      <c r="AL59" s="109"/>
      <c r="AM59" s="109"/>
      <c r="AN59" s="109"/>
      <c r="AO59" s="109"/>
    </row>
    <row r="60" spans="1:41" ht="20.399999999999999" customHeight="1">
      <c r="A60" s="46" t="s">
        <v>38</v>
      </c>
      <c r="B60" s="1" t="s">
        <v>458</v>
      </c>
      <c r="L60" s="111"/>
      <c r="M60" s="109"/>
      <c r="N60" s="109"/>
      <c r="O60" s="109"/>
      <c r="P60" s="109"/>
      <c r="Q60" s="109"/>
      <c r="R60" s="109"/>
      <c r="S60" s="109"/>
      <c r="T60" s="109"/>
      <c r="U60" s="109"/>
      <c r="V60" s="109"/>
      <c r="W60" s="109"/>
      <c r="X60" s="109"/>
      <c r="Z60" s="111"/>
      <c r="AA60" s="109"/>
      <c r="AB60" s="109"/>
      <c r="AC60" s="109"/>
      <c r="AD60" s="109"/>
      <c r="AE60" s="109"/>
      <c r="AF60" s="109"/>
      <c r="AG60" s="109"/>
      <c r="AH60" s="109"/>
      <c r="AI60" s="109"/>
      <c r="AJ60" s="109"/>
      <c r="AK60" s="109"/>
      <c r="AL60" s="109"/>
      <c r="AM60" s="109"/>
      <c r="AN60" s="109"/>
      <c r="AO60" s="109"/>
    </row>
    <row r="61" spans="1:41" ht="9" customHeight="1" thickBot="1">
      <c r="L61" s="111"/>
      <c r="M61" s="109"/>
      <c r="N61" s="109"/>
      <c r="O61" s="109"/>
      <c r="P61" s="109"/>
      <c r="Q61" s="109"/>
      <c r="R61" s="109"/>
      <c r="S61" s="109"/>
      <c r="T61" s="109"/>
      <c r="U61" s="109"/>
      <c r="V61" s="109"/>
      <c r="W61" s="109"/>
      <c r="X61" s="109"/>
      <c r="Z61" s="111"/>
      <c r="AA61" s="109"/>
      <c r="AB61" s="109"/>
      <c r="AC61" s="109"/>
      <c r="AD61" s="109"/>
      <c r="AE61" s="109"/>
      <c r="AF61" s="109"/>
      <c r="AG61" s="109"/>
      <c r="AH61" s="109"/>
      <c r="AI61" s="109"/>
      <c r="AJ61" s="109"/>
      <c r="AK61" s="109"/>
      <c r="AL61" s="109"/>
      <c r="AM61" s="109"/>
      <c r="AN61" s="109"/>
      <c r="AO61" s="109"/>
    </row>
    <row r="62" spans="1:41" ht="13.8" thickBot="1">
      <c r="B62" s="234"/>
      <c r="C62" s="1" t="s">
        <v>347</v>
      </c>
      <c r="L62" s="111"/>
      <c r="M62" s="109"/>
      <c r="N62" s="109"/>
      <c r="O62" s="109"/>
      <c r="P62" s="109"/>
      <c r="Q62" s="109"/>
      <c r="R62" s="109"/>
      <c r="S62" s="109"/>
      <c r="T62" s="109"/>
      <c r="U62" s="109"/>
      <c r="V62" s="109"/>
      <c r="W62" s="109"/>
      <c r="X62" s="109"/>
      <c r="Z62" s="111"/>
      <c r="AA62" s="109"/>
      <c r="AB62" s="109"/>
      <c r="AC62" s="109"/>
      <c r="AD62" s="109"/>
      <c r="AE62" s="109"/>
      <c r="AF62" s="109"/>
      <c r="AG62" s="109"/>
      <c r="AH62" s="109"/>
      <c r="AI62" s="109"/>
      <c r="AJ62" s="109"/>
      <c r="AK62" s="109"/>
      <c r="AL62" s="109"/>
      <c r="AM62" s="109"/>
      <c r="AN62" s="109"/>
      <c r="AO62" s="109"/>
    </row>
    <row r="63" spans="1:41" ht="13.8" thickBot="1">
      <c r="C63" s="246" t="s">
        <v>621</v>
      </c>
      <c r="L63" s="111"/>
      <c r="M63" s="109"/>
      <c r="N63" s="109"/>
      <c r="O63" s="109"/>
      <c r="P63" s="109"/>
      <c r="Q63" s="109"/>
      <c r="R63" s="109"/>
      <c r="S63" s="109"/>
      <c r="T63" s="109"/>
      <c r="U63" s="109"/>
      <c r="V63" s="109"/>
      <c r="W63" s="109"/>
      <c r="X63" s="109"/>
      <c r="Z63" s="111"/>
      <c r="AA63" s="109"/>
      <c r="AB63" s="109"/>
      <c r="AC63" s="109"/>
      <c r="AD63" s="109"/>
      <c r="AE63" s="109"/>
      <c r="AF63" s="109"/>
      <c r="AG63" s="109"/>
      <c r="AH63" s="109"/>
      <c r="AI63" s="109"/>
      <c r="AJ63" s="109"/>
      <c r="AK63" s="109"/>
      <c r="AL63" s="109"/>
      <c r="AM63" s="109"/>
      <c r="AN63" s="109"/>
      <c r="AO63" s="109"/>
    </row>
    <row r="64" spans="1:41" ht="13.8" thickBot="1">
      <c r="B64" s="234"/>
      <c r="C64" s="1" t="s">
        <v>348</v>
      </c>
      <c r="D64" s="46"/>
      <c r="E64" s="46"/>
      <c r="F64" s="46"/>
      <c r="G64" s="46"/>
      <c r="H64" s="46"/>
      <c r="I64" s="46"/>
      <c r="L64" s="111"/>
      <c r="M64" s="109"/>
      <c r="N64" s="109"/>
      <c r="O64" s="109"/>
      <c r="P64" s="109"/>
      <c r="Q64" s="109"/>
      <c r="R64" s="109"/>
      <c r="S64" s="109"/>
      <c r="T64" s="109"/>
      <c r="U64" s="109"/>
      <c r="V64" s="109"/>
      <c r="W64" s="109"/>
      <c r="X64" s="109"/>
      <c r="Z64" s="111"/>
      <c r="AA64" s="109"/>
      <c r="AB64" s="109"/>
      <c r="AC64" s="109"/>
      <c r="AD64" s="109"/>
      <c r="AE64" s="109"/>
      <c r="AF64" s="109"/>
      <c r="AG64" s="109"/>
      <c r="AH64" s="109"/>
      <c r="AI64" s="109"/>
      <c r="AJ64" s="109"/>
      <c r="AK64" s="109"/>
      <c r="AL64" s="109"/>
      <c r="AM64" s="109"/>
      <c r="AN64" s="109"/>
      <c r="AO64" s="109"/>
    </row>
    <row r="65" spans="1:41">
      <c r="C65" s="44" t="s">
        <v>620</v>
      </c>
      <c r="D65" s="46"/>
      <c r="E65" s="46"/>
      <c r="F65" s="46"/>
      <c r="G65" s="46"/>
      <c r="H65" s="17"/>
      <c r="I65" s="46"/>
      <c r="K65" s="30"/>
      <c r="L65" s="109"/>
      <c r="M65" s="109"/>
      <c r="N65" s="109"/>
      <c r="O65" s="109"/>
      <c r="P65" s="109"/>
      <c r="Q65" s="109"/>
      <c r="R65" s="109"/>
      <c r="S65" s="109"/>
      <c r="T65" s="109"/>
      <c r="U65" s="109"/>
      <c r="V65" s="109"/>
      <c r="W65" s="109"/>
      <c r="X65" s="109"/>
      <c r="Z65" s="109"/>
      <c r="AA65" s="109"/>
      <c r="AB65" s="109"/>
      <c r="AC65" s="109"/>
      <c r="AD65" s="109"/>
      <c r="AE65" s="109"/>
      <c r="AF65" s="109"/>
      <c r="AG65" s="109"/>
      <c r="AH65" s="109"/>
      <c r="AI65" s="109"/>
      <c r="AJ65" s="109"/>
      <c r="AK65" s="109"/>
      <c r="AL65" s="109"/>
      <c r="AM65" s="109"/>
      <c r="AN65" s="109"/>
      <c r="AO65" s="109"/>
    </row>
    <row r="66" spans="1:41">
      <c r="A66" s="38"/>
      <c r="C66" s="1" t="s">
        <v>349</v>
      </c>
      <c r="D66" s="46"/>
      <c r="E66" s="46"/>
      <c r="F66" s="40"/>
      <c r="G66" s="46"/>
      <c r="H66" s="46"/>
      <c r="I66" s="46"/>
      <c r="Z66" s="109"/>
      <c r="AA66" s="109"/>
      <c r="AB66" s="109"/>
      <c r="AC66" s="109"/>
      <c r="AD66" s="109"/>
      <c r="AE66" s="109"/>
      <c r="AF66" s="109"/>
      <c r="AG66" s="109"/>
      <c r="AH66" s="109"/>
      <c r="AI66" s="109"/>
      <c r="AJ66" s="109"/>
      <c r="AK66" s="109"/>
      <c r="AL66" s="109"/>
      <c r="AM66" s="109"/>
      <c r="AN66" s="109"/>
      <c r="AO66" s="109"/>
    </row>
    <row r="67" spans="1:41">
      <c r="C67" s="413" t="s">
        <v>457</v>
      </c>
      <c r="D67" s="407"/>
      <c r="E67" s="407"/>
      <c r="F67" s="407"/>
      <c r="G67" s="407"/>
      <c r="H67" s="407"/>
      <c r="I67" s="414"/>
      <c r="Y67" s="109"/>
      <c r="Z67" s="109"/>
      <c r="AA67" s="109"/>
      <c r="AB67" s="109"/>
      <c r="AC67" s="109"/>
      <c r="AD67" s="109"/>
      <c r="AE67" s="109"/>
      <c r="AF67" s="109"/>
      <c r="AG67" s="109"/>
      <c r="AH67" s="109"/>
      <c r="AI67" s="109"/>
      <c r="AJ67" s="109"/>
      <c r="AK67" s="109"/>
      <c r="AL67" s="109"/>
      <c r="AM67" s="109"/>
      <c r="AN67" s="109"/>
    </row>
    <row r="68" spans="1:41">
      <c r="C68" s="194" t="s">
        <v>455</v>
      </c>
      <c r="D68" s="203"/>
      <c r="F68" s="23" t="s">
        <v>456</v>
      </c>
      <c r="G68" s="415"/>
      <c r="H68" s="415"/>
      <c r="I68" s="195"/>
    </row>
    <row r="69" spans="1:41">
      <c r="C69" s="196"/>
      <c r="D69" s="75" t="s">
        <v>34</v>
      </c>
      <c r="E69" s="133"/>
      <c r="F69" s="133"/>
      <c r="G69" s="412" t="s">
        <v>34</v>
      </c>
      <c r="H69" s="412"/>
      <c r="I69" s="197"/>
    </row>
  </sheetData>
  <sheetProtection algorithmName="SHA-512" hashValue="Crxe+xxakKlsBGo+2a+0OwPtIAwqOaljL40VosgGwPJeDmYr9E5nlKGu3BiLsMcVG2Jl30q8AnW3yxT/YQgQKA==" saltValue="zTLfPf3Rc6r7aWZf3pzqow==" spinCount="100000" sheet="1" objects="1" scenarios="1"/>
  <mergeCells count="43">
    <mergeCell ref="G18:J18"/>
    <mergeCell ref="G20:J20"/>
    <mergeCell ref="G22:J22"/>
    <mergeCell ref="B21:E21"/>
    <mergeCell ref="G17:J17"/>
    <mergeCell ref="G19:J19"/>
    <mergeCell ref="G21:J21"/>
    <mergeCell ref="B22:E22"/>
    <mergeCell ref="B20:E20"/>
    <mergeCell ref="B18:E18"/>
    <mergeCell ref="G69:H69"/>
    <mergeCell ref="G46:J46"/>
    <mergeCell ref="G43:J43"/>
    <mergeCell ref="C67:I67"/>
    <mergeCell ref="G68:H68"/>
    <mergeCell ref="C55:E55"/>
    <mergeCell ref="G55:J55"/>
    <mergeCell ref="G48:J48"/>
    <mergeCell ref="C52:E52"/>
    <mergeCell ref="G52:J52"/>
    <mergeCell ref="G51:J51"/>
    <mergeCell ref="B13:E13"/>
    <mergeCell ref="B15:E15"/>
    <mergeCell ref="B17:E17"/>
    <mergeCell ref="B19:E19"/>
    <mergeCell ref="C51:E51"/>
    <mergeCell ref="C39:E39"/>
    <mergeCell ref="B14:E14"/>
    <mergeCell ref="B16:E16"/>
    <mergeCell ref="G39:J39"/>
    <mergeCell ref="C45:E45"/>
    <mergeCell ref="G45:J45"/>
    <mergeCell ref="C54:E54"/>
    <mergeCell ref="G54:J54"/>
    <mergeCell ref="C40:E40"/>
    <mergeCell ref="C46:E46"/>
    <mergeCell ref="C49:E49"/>
    <mergeCell ref="G49:J49"/>
    <mergeCell ref="C48:E48"/>
    <mergeCell ref="C42:E42"/>
    <mergeCell ref="G42:J42"/>
    <mergeCell ref="C43:E43"/>
    <mergeCell ref="G40:J40"/>
  </mergeCells>
  <phoneticPr fontId="18" type="noConversion"/>
  <conditionalFormatting sqref="G68:H68">
    <cfRule type="expression" dxfId="19" priority="2" stopIfTrue="1">
      <formula>$G$67-$D$67&gt;=366</formula>
    </cfRule>
  </conditionalFormatting>
  <conditionalFormatting sqref="I68">
    <cfRule type="expression" priority="1" stopIfTrue="1">
      <formula>$G$67-$D$67&lt;365=FALSE</formula>
    </cfRule>
  </conditionalFormatting>
  <pageMargins left="1" right="0.99" top="1" bottom="1" header="0.5" footer="0.5"/>
  <pageSetup scale="70" orientation="portrait" r:id="rId1"/>
  <headerFooter alignWithMargins="0">
    <oddFooter>&amp;L&amp;D
&amp;Z&amp;F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80"/>
  <sheetViews>
    <sheetView showGridLines="0" workbookViewId="0">
      <selection activeCell="C6" sqref="C6:G6"/>
    </sheetView>
  </sheetViews>
  <sheetFormatPr defaultColWidth="9.109375" defaultRowHeight="13.2"/>
  <cols>
    <col min="1" max="1" width="10.88671875" style="1" customWidth="1"/>
    <col min="2" max="2" width="26.44140625" style="1" customWidth="1"/>
    <col min="3" max="3" width="14.44140625" style="1" customWidth="1"/>
    <col min="4" max="4" width="12.109375" style="1" customWidth="1"/>
    <col min="5" max="5" width="8.6640625" style="1" customWidth="1"/>
    <col min="6" max="6" width="4.109375" style="1" customWidth="1"/>
    <col min="7" max="7" width="16.5546875" style="1" customWidth="1"/>
    <col min="8" max="8" width="4.44140625" style="1" customWidth="1"/>
    <col min="9" max="9" width="9.109375" style="1"/>
    <col min="10" max="10" width="5.33203125" style="1" customWidth="1"/>
    <col min="11" max="11" width="9.109375" style="1"/>
    <col min="12" max="12" width="13.109375" style="1" customWidth="1"/>
    <col min="13" max="13" width="16.6640625" style="1" customWidth="1"/>
    <col min="14" max="14" width="4.88671875" style="1" customWidth="1"/>
    <col min="15" max="16384" width="9.109375" style="1"/>
  </cols>
  <sheetData>
    <row r="1" spans="1:12">
      <c r="A1" s="17">
        <f>IF('Sch A pg 1'!B17="", 'Sch A pg 1'!B15,'Sch A pg 1'!B17)</f>
        <v>0</v>
      </c>
      <c r="L1" s="18" t="s">
        <v>642</v>
      </c>
    </row>
    <row r="2" spans="1:12">
      <c r="A2" s="19">
        <f>'Sch A pg 1'!C39</f>
        <v>0</v>
      </c>
      <c r="B2" s="19">
        <f>'Sch A pg 1'!G39</f>
        <v>0</v>
      </c>
      <c r="C2" s="1" t="s">
        <v>39</v>
      </c>
      <c r="L2" s="18" t="s">
        <v>40</v>
      </c>
    </row>
    <row r="3" spans="1:12">
      <c r="A3" s="21" t="str">
        <f>index!$A$1</f>
        <v>Schedules revised 7/30/2025</v>
      </c>
      <c r="B3" s="2"/>
      <c r="C3" s="2" t="s">
        <v>39</v>
      </c>
      <c r="D3" s="2"/>
      <c r="E3" s="2"/>
      <c r="F3" s="2"/>
      <c r="L3" s="18" t="s">
        <v>350</v>
      </c>
    </row>
    <row r="5" spans="1:12">
      <c r="A5" s="2" t="s">
        <v>41</v>
      </c>
      <c r="B5" s="22" t="s">
        <v>351</v>
      </c>
      <c r="C5" s="2"/>
      <c r="D5" s="2"/>
      <c r="E5" s="23"/>
    </row>
    <row r="6" spans="1:12" ht="17.25" customHeight="1">
      <c r="B6" s="120" t="s">
        <v>352</v>
      </c>
      <c r="C6" s="419"/>
      <c r="D6" s="420"/>
      <c r="E6" s="420"/>
      <c r="F6" s="420"/>
      <c r="G6" s="420"/>
    </row>
    <row r="7" spans="1:12" ht="16.95" customHeight="1">
      <c r="B7" s="120" t="s">
        <v>353</v>
      </c>
      <c r="C7" s="417"/>
      <c r="D7" s="418"/>
      <c r="E7" s="418"/>
      <c r="F7" s="418"/>
      <c r="G7" s="418"/>
    </row>
    <row r="8" spans="1:12" ht="15" customHeight="1">
      <c r="B8" s="120" t="s">
        <v>354</v>
      </c>
      <c r="C8" s="417"/>
      <c r="D8" s="418"/>
      <c r="E8" s="418"/>
      <c r="F8" s="418"/>
      <c r="G8" s="418"/>
    </row>
    <row r="9" spans="1:12" ht="17.25" customHeight="1">
      <c r="B9" s="31" t="s">
        <v>355</v>
      </c>
      <c r="C9" s="417"/>
      <c r="D9" s="418"/>
      <c r="E9" s="418"/>
      <c r="F9" s="418"/>
      <c r="G9" s="418"/>
    </row>
    <row r="10" spans="1:12" ht="15" customHeight="1">
      <c r="B10" s="31" t="s">
        <v>356</v>
      </c>
      <c r="C10" s="417"/>
      <c r="D10" s="418"/>
      <c r="E10" s="418"/>
      <c r="F10" s="418"/>
      <c r="G10" s="418"/>
    </row>
    <row r="11" spans="1:12" ht="15" customHeight="1">
      <c r="B11" s="31" t="s">
        <v>357</v>
      </c>
      <c r="C11" s="417"/>
      <c r="D11" s="418"/>
      <c r="E11" s="418"/>
      <c r="F11" s="418"/>
      <c r="G11" s="418"/>
    </row>
    <row r="12" spans="1:12" ht="15" customHeight="1">
      <c r="B12" s="31" t="s">
        <v>358</v>
      </c>
      <c r="C12" s="417"/>
      <c r="D12" s="418"/>
      <c r="E12" s="418"/>
      <c r="F12" s="418"/>
      <c r="G12" s="418"/>
    </row>
    <row r="13" spans="1:12" ht="15" customHeight="1">
      <c r="B13" s="31"/>
      <c r="C13" s="31"/>
      <c r="D13" s="31"/>
      <c r="E13" s="31"/>
      <c r="F13" s="31"/>
      <c r="G13" s="31"/>
    </row>
    <row r="14" spans="1:12">
      <c r="A14" s="2" t="s">
        <v>42</v>
      </c>
      <c r="B14" s="2" t="s">
        <v>359</v>
      </c>
    </row>
    <row r="15" spans="1:12">
      <c r="A15" s="2"/>
      <c r="B15" s="2"/>
    </row>
    <row r="16" spans="1:12">
      <c r="B16" s="24" t="s">
        <v>43</v>
      </c>
      <c r="C16" s="233"/>
      <c r="D16" s="32"/>
      <c r="E16" s="2"/>
      <c r="F16" s="2" t="s">
        <v>44</v>
      </c>
      <c r="G16" s="233"/>
    </row>
    <row r="17" spans="2:12" ht="9.75" customHeight="1">
      <c r="B17" s="15"/>
      <c r="C17" s="15"/>
      <c r="D17" s="15"/>
      <c r="E17" s="15"/>
    </row>
    <row r="18" spans="2:12">
      <c r="B18" s="2" t="s">
        <v>360</v>
      </c>
      <c r="C18" s="15"/>
      <c r="D18" s="15"/>
      <c r="E18" s="15"/>
    </row>
    <row r="19" spans="2:12">
      <c r="B19" s="2"/>
      <c r="C19" s="15"/>
      <c r="D19" s="15"/>
      <c r="E19" s="15"/>
    </row>
    <row r="20" spans="2:12">
      <c r="B20" s="25" t="s">
        <v>45</v>
      </c>
      <c r="C20" s="15"/>
      <c r="D20" s="15"/>
      <c r="F20" s="22" t="s">
        <v>361</v>
      </c>
      <c r="H20" s="15"/>
      <c r="I20" s="15"/>
      <c r="J20" s="15"/>
    </row>
    <row r="21" spans="2:12">
      <c r="B21" s="2"/>
      <c r="C21" s="15"/>
      <c r="D21" s="15"/>
      <c r="F21" s="2"/>
    </row>
    <row r="22" spans="2:12">
      <c r="B22" s="419"/>
      <c r="C22" s="420"/>
      <c r="D22" s="420"/>
      <c r="F22" s="120" t="s">
        <v>362</v>
      </c>
      <c r="G22" s="120"/>
      <c r="H22" s="419"/>
      <c r="I22" s="420"/>
      <c r="J22" s="420"/>
      <c r="K22" s="420"/>
      <c r="L22" s="420"/>
    </row>
    <row r="23" spans="2:12">
      <c r="B23" s="417"/>
      <c r="C23" s="418"/>
      <c r="D23" s="418"/>
      <c r="F23" s="120" t="s">
        <v>353</v>
      </c>
      <c r="G23" s="120"/>
      <c r="H23" s="417"/>
      <c r="I23" s="418"/>
      <c r="J23" s="418"/>
      <c r="K23" s="418"/>
      <c r="L23" s="418"/>
    </row>
    <row r="24" spans="2:12">
      <c r="B24" s="417"/>
      <c r="C24" s="418"/>
      <c r="D24" s="418"/>
      <c r="F24" s="120" t="s">
        <v>354</v>
      </c>
      <c r="G24" s="120"/>
      <c r="H24" s="417"/>
      <c r="I24" s="418"/>
      <c r="J24" s="418"/>
      <c r="K24" s="418"/>
      <c r="L24" s="418"/>
    </row>
    <row r="25" spans="2:12">
      <c r="B25" s="417"/>
      <c r="C25" s="418"/>
      <c r="D25" s="418"/>
      <c r="F25" s="76" t="s">
        <v>355</v>
      </c>
      <c r="G25" s="31"/>
      <c r="H25" s="417"/>
      <c r="I25" s="418"/>
      <c r="J25" s="418"/>
      <c r="K25" s="418"/>
      <c r="L25" s="418"/>
    </row>
    <row r="26" spans="2:12">
      <c r="B26" s="417"/>
      <c r="C26" s="418"/>
      <c r="D26" s="418"/>
      <c r="F26" s="76" t="s">
        <v>356</v>
      </c>
      <c r="G26" s="31"/>
      <c r="H26" s="417"/>
      <c r="I26" s="418"/>
      <c r="J26" s="418"/>
      <c r="K26" s="418"/>
      <c r="L26" s="418"/>
    </row>
    <row r="27" spans="2:12">
      <c r="B27" s="417"/>
      <c r="C27" s="418"/>
      <c r="D27" s="418"/>
      <c r="F27" s="31" t="s">
        <v>357</v>
      </c>
      <c r="G27" s="31"/>
      <c r="H27" s="417"/>
      <c r="I27" s="418"/>
      <c r="J27" s="418"/>
      <c r="K27" s="418"/>
      <c r="L27" s="418"/>
    </row>
    <row r="28" spans="2:12">
      <c r="B28" s="417"/>
      <c r="C28" s="418"/>
      <c r="D28" s="418"/>
      <c r="F28" s="76" t="s">
        <v>46</v>
      </c>
      <c r="G28" s="31"/>
      <c r="H28" s="417"/>
      <c r="I28" s="418"/>
      <c r="J28" s="418"/>
      <c r="K28" s="418"/>
      <c r="L28" s="418"/>
    </row>
    <row r="29" spans="2:12">
      <c r="B29" s="417"/>
      <c r="C29" s="418"/>
      <c r="D29" s="418"/>
      <c r="F29" s="76"/>
      <c r="G29" s="31"/>
      <c r="H29" s="30"/>
      <c r="I29" s="30"/>
      <c r="J29" s="30"/>
      <c r="K29" s="30"/>
      <c r="L29" s="30"/>
    </row>
    <row r="30" spans="2:12">
      <c r="B30" s="417"/>
      <c r="C30" s="418"/>
      <c r="D30" s="418"/>
      <c r="F30" s="76"/>
      <c r="G30" s="31"/>
      <c r="H30" s="30"/>
      <c r="I30" s="30"/>
      <c r="J30" s="30"/>
      <c r="K30" s="30"/>
      <c r="L30" s="30"/>
    </row>
    <row r="31" spans="2:12">
      <c r="B31" s="417"/>
      <c r="C31" s="418"/>
      <c r="D31" s="418"/>
      <c r="F31" s="76"/>
      <c r="G31" s="31"/>
      <c r="H31" s="30"/>
      <c r="I31" s="30"/>
      <c r="J31" s="30"/>
      <c r="K31" s="30"/>
      <c r="L31" s="30"/>
    </row>
    <row r="32" spans="2:12">
      <c r="B32" s="26"/>
      <c r="C32" s="26"/>
    </row>
    <row r="33" spans="1:10">
      <c r="A33" s="2"/>
    </row>
    <row r="34" spans="1:10">
      <c r="A34" s="2" t="s">
        <v>47</v>
      </c>
      <c r="B34" s="1" t="s">
        <v>48</v>
      </c>
      <c r="F34" s="1" t="s">
        <v>43</v>
      </c>
      <c r="G34" s="233"/>
      <c r="H34" s="1" t="s">
        <v>44</v>
      </c>
      <c r="I34" s="403"/>
      <c r="J34" s="402"/>
    </row>
    <row r="35" spans="1:10">
      <c r="A35" s="2"/>
      <c r="B35" s="1" t="s">
        <v>49</v>
      </c>
      <c r="F35" s="1" t="s">
        <v>43</v>
      </c>
      <c r="G35" s="233"/>
      <c r="H35" s="1" t="s">
        <v>44</v>
      </c>
      <c r="I35" s="421"/>
      <c r="J35" s="422"/>
    </row>
    <row r="36" spans="1:10">
      <c r="A36" s="2"/>
      <c r="B36" s="1" t="s">
        <v>50</v>
      </c>
      <c r="F36" s="31"/>
      <c r="G36" s="27"/>
      <c r="H36" s="121"/>
      <c r="I36" s="121"/>
      <c r="J36" s="121"/>
    </row>
    <row r="37" spans="1:10">
      <c r="A37" s="2"/>
      <c r="F37" s="2"/>
      <c r="G37" s="58" t="s">
        <v>34</v>
      </c>
    </row>
    <row r="38" spans="1:10">
      <c r="A38" s="2"/>
      <c r="B38" s="22" t="s">
        <v>363</v>
      </c>
    </row>
    <row r="39" spans="1:10">
      <c r="A39" s="2"/>
      <c r="B39" s="22"/>
    </row>
    <row r="40" spans="1:10">
      <c r="B40" s="120" t="s">
        <v>364</v>
      </c>
      <c r="C40" s="419"/>
      <c r="D40" s="420"/>
      <c r="E40" s="420"/>
      <c r="F40" s="420"/>
      <c r="G40" s="420"/>
    </row>
    <row r="41" spans="1:10">
      <c r="B41" s="120" t="s">
        <v>353</v>
      </c>
      <c r="C41" s="417"/>
      <c r="D41" s="418"/>
      <c r="E41" s="418"/>
      <c r="F41" s="418"/>
      <c r="G41" s="418"/>
    </row>
    <row r="42" spans="1:10">
      <c r="B42" s="120" t="s">
        <v>354</v>
      </c>
      <c r="C42" s="417"/>
      <c r="D42" s="418"/>
      <c r="E42" s="418"/>
      <c r="F42" s="418"/>
      <c r="G42" s="418"/>
    </row>
    <row r="43" spans="1:10">
      <c r="B43" s="31" t="s">
        <v>355</v>
      </c>
      <c r="C43" s="417"/>
      <c r="D43" s="418"/>
      <c r="E43" s="418"/>
      <c r="F43" s="418"/>
      <c r="G43" s="418"/>
    </row>
    <row r="44" spans="1:10">
      <c r="B44" s="31" t="s">
        <v>356</v>
      </c>
      <c r="C44" s="417"/>
      <c r="D44" s="418"/>
      <c r="E44" s="418"/>
      <c r="F44" s="418"/>
      <c r="G44" s="418"/>
    </row>
    <row r="45" spans="1:10">
      <c r="B45" s="31" t="s">
        <v>365</v>
      </c>
      <c r="C45" s="417"/>
      <c r="D45" s="418"/>
      <c r="E45" s="418"/>
      <c r="F45" s="418"/>
      <c r="G45" s="418"/>
    </row>
    <row r="46" spans="1:10">
      <c r="B46" s="31" t="s">
        <v>46</v>
      </c>
      <c r="C46" s="417"/>
      <c r="D46" s="418"/>
      <c r="E46" s="418"/>
      <c r="F46" s="418"/>
      <c r="G46" s="418"/>
      <c r="H46" s="28"/>
    </row>
    <row r="48" spans="1:10">
      <c r="A48" s="2" t="s">
        <v>51</v>
      </c>
      <c r="B48" s="232" t="s">
        <v>482</v>
      </c>
    </row>
    <row r="50" spans="1:12">
      <c r="B50" s="29" t="s">
        <v>43</v>
      </c>
      <c r="C50" s="233"/>
      <c r="D50" s="32"/>
      <c r="E50" s="23"/>
      <c r="F50" s="30" t="s">
        <v>44</v>
      </c>
      <c r="G50" s="233"/>
    </row>
    <row r="51" spans="1:12" s="31" customFormat="1">
      <c r="B51" s="29"/>
      <c r="C51" s="32"/>
      <c r="D51" s="32"/>
      <c r="E51" s="29"/>
      <c r="F51" s="32"/>
      <c r="G51" s="76"/>
    </row>
    <row r="52" spans="1:12">
      <c r="B52" s="232" t="s">
        <v>483</v>
      </c>
    </row>
    <row r="53" spans="1:12" ht="16.5" customHeight="1">
      <c r="B53" s="33" t="s">
        <v>52</v>
      </c>
      <c r="C53" s="419"/>
      <c r="D53" s="420"/>
      <c r="E53" s="420"/>
      <c r="F53" s="420"/>
      <c r="G53" s="420"/>
      <c r="H53" s="420"/>
      <c r="I53" s="420"/>
      <c r="J53" s="420"/>
      <c r="K53" s="420"/>
      <c r="L53" s="420"/>
    </row>
    <row r="54" spans="1:12">
      <c r="B54" s="33" t="s">
        <v>53</v>
      </c>
      <c r="C54" s="417"/>
      <c r="D54" s="418"/>
      <c r="E54" s="418"/>
      <c r="F54" s="418"/>
      <c r="G54" s="418"/>
      <c r="H54" s="418"/>
      <c r="I54" s="418"/>
      <c r="J54" s="418"/>
      <c r="K54" s="418"/>
      <c r="L54" s="418"/>
    </row>
    <row r="55" spans="1:12">
      <c r="B55" s="34" t="s">
        <v>54</v>
      </c>
      <c r="C55" s="417"/>
      <c r="D55" s="418"/>
      <c r="E55" s="418"/>
      <c r="F55" s="418"/>
      <c r="G55" s="418"/>
      <c r="H55" s="418"/>
      <c r="I55" s="418"/>
      <c r="J55" s="418"/>
      <c r="K55" s="418"/>
      <c r="L55" s="418"/>
    </row>
    <row r="56" spans="1:12">
      <c r="B56" s="34" t="s">
        <v>55</v>
      </c>
      <c r="C56" s="417"/>
      <c r="D56" s="418"/>
      <c r="E56" s="418"/>
      <c r="F56" s="418"/>
      <c r="G56" s="418"/>
      <c r="H56" s="418"/>
      <c r="I56" s="418"/>
      <c r="J56" s="418"/>
      <c r="K56" s="418"/>
      <c r="L56" s="418"/>
    </row>
    <row r="57" spans="1:12">
      <c r="B57" s="2"/>
    </row>
    <row r="58" spans="1:12">
      <c r="A58" s="1" t="s">
        <v>56</v>
      </c>
      <c r="B58" s="236" t="s">
        <v>488</v>
      </c>
    </row>
    <row r="60" spans="1:12">
      <c r="B60" s="23" t="s">
        <v>43</v>
      </c>
      <c r="C60" s="233"/>
      <c r="D60" s="32"/>
      <c r="E60" s="23"/>
      <c r="F60" s="30" t="s">
        <v>44</v>
      </c>
      <c r="G60" s="233"/>
    </row>
    <row r="62" spans="1:12">
      <c r="B62" s="102" t="s">
        <v>486</v>
      </c>
      <c r="C62" s="233"/>
      <c r="D62" s="31"/>
      <c r="E62" s="31"/>
      <c r="F62" s="31"/>
      <c r="G62" s="31"/>
      <c r="H62" s="31"/>
      <c r="I62" s="31"/>
      <c r="J62" s="31"/>
      <c r="K62" s="31"/>
      <c r="L62" s="31"/>
    </row>
    <row r="63" spans="1:12">
      <c r="C63" s="2"/>
      <c r="D63" s="2"/>
      <c r="E63" s="2"/>
      <c r="F63" s="2"/>
      <c r="G63" s="2"/>
      <c r="H63" s="2"/>
      <c r="I63" s="2"/>
      <c r="J63" s="2"/>
      <c r="K63" s="2"/>
      <c r="L63" s="2"/>
    </row>
    <row r="64" spans="1:12" ht="14.25" customHeight="1">
      <c r="B64" s="235" t="s">
        <v>487</v>
      </c>
      <c r="C64" s="419"/>
      <c r="D64" s="420"/>
      <c r="E64" s="420"/>
      <c r="F64" s="420"/>
      <c r="G64" s="420"/>
      <c r="H64" s="420"/>
      <c r="I64" s="420"/>
      <c r="J64" s="420"/>
      <c r="K64" s="420"/>
      <c r="L64" s="420"/>
    </row>
    <row r="65" spans="1:12" ht="17.25" customHeight="1">
      <c r="B65" s="35" t="s">
        <v>366</v>
      </c>
      <c r="C65" s="419"/>
      <c r="D65" s="420"/>
      <c r="E65" s="420"/>
      <c r="F65" s="420"/>
      <c r="G65" s="420"/>
      <c r="H65" s="420"/>
      <c r="I65" s="420"/>
      <c r="J65" s="420"/>
      <c r="K65" s="420"/>
      <c r="L65" s="420"/>
    </row>
    <row r="66" spans="1:12">
      <c r="A66" s="38"/>
    </row>
    <row r="80" spans="1:12">
      <c r="H80" s="30"/>
    </row>
  </sheetData>
  <sheetProtection algorithmName="SHA-512" hashValue="dJb97vUYkqvNmkl+zjYsyYFeU2c5SIJ4C1aMePaRU23ntHVdqusqvoGXwf+Dzs1Wwc1N6pRcruNxFmjC+nSbVQ==" saltValue="pBrTCmQlXR1C9pLawoXn/Q==" spinCount="100000" sheet="1" objects="1" scenarios="1"/>
  <mergeCells count="39">
    <mergeCell ref="C6:G6"/>
    <mergeCell ref="C7:G7"/>
    <mergeCell ref="C8:G8"/>
    <mergeCell ref="C9:G9"/>
    <mergeCell ref="C10:G10"/>
    <mergeCell ref="C11:G11"/>
    <mergeCell ref="C12:G12"/>
    <mergeCell ref="B22:D22"/>
    <mergeCell ref="H22:L22"/>
    <mergeCell ref="B23:D23"/>
    <mergeCell ref="H23:L23"/>
    <mergeCell ref="B24:D24"/>
    <mergeCell ref="H24:L24"/>
    <mergeCell ref="B25:D25"/>
    <mergeCell ref="H25:L25"/>
    <mergeCell ref="B26:D26"/>
    <mergeCell ref="H26:L26"/>
    <mergeCell ref="B27:D27"/>
    <mergeCell ref="H27:L27"/>
    <mergeCell ref="B28:D28"/>
    <mergeCell ref="H28:L28"/>
    <mergeCell ref="B29:D29"/>
    <mergeCell ref="B30:D30"/>
    <mergeCell ref="B31:D31"/>
    <mergeCell ref="I34:J34"/>
    <mergeCell ref="I35:J35"/>
    <mergeCell ref="C40:G40"/>
    <mergeCell ref="C41:G41"/>
    <mergeCell ref="C42:G42"/>
    <mergeCell ref="C43:G43"/>
    <mergeCell ref="C44:G44"/>
    <mergeCell ref="C45:G45"/>
    <mergeCell ref="C46:G46"/>
    <mergeCell ref="C64:L64"/>
    <mergeCell ref="C65:L65"/>
    <mergeCell ref="C53:L53"/>
    <mergeCell ref="C54:L54"/>
    <mergeCell ref="C55:L55"/>
    <mergeCell ref="C56:L56"/>
  </mergeCells>
  <phoneticPr fontId="18" type="noConversion"/>
  <pageMargins left="0.75" right="0.75" top="1" bottom="1" header="0.5" footer="0.5"/>
  <pageSetup scale="67" orientation="portrait" r:id="rId1"/>
  <headerFooter alignWithMargins="0">
    <oddFooter>&amp;L&amp;D
&amp;Z&amp;F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5"/>
  <sheetViews>
    <sheetView showGridLines="0" workbookViewId="0">
      <selection activeCell="F5" sqref="F5:G5"/>
    </sheetView>
  </sheetViews>
  <sheetFormatPr defaultColWidth="9.109375" defaultRowHeight="13.2"/>
  <cols>
    <col min="1" max="1" width="9.44140625" style="1" customWidth="1"/>
    <col min="2" max="2" width="26.44140625" style="1" customWidth="1"/>
    <col min="3" max="3" width="4.6640625" style="1" customWidth="1"/>
    <col min="4" max="4" width="6.44140625" style="1" customWidth="1"/>
    <col min="5" max="5" width="11.44140625" style="1" customWidth="1"/>
    <col min="6" max="6" width="6.88671875" style="1" customWidth="1"/>
    <col min="7" max="7" width="4.44140625" style="1" customWidth="1"/>
    <col min="8" max="8" width="10.33203125" style="1" bestFit="1" customWidth="1"/>
    <col min="9" max="9" width="9.109375" style="1"/>
    <col min="10" max="10" width="10.6640625" style="1" customWidth="1"/>
    <col min="11" max="11" width="5.88671875" style="1" customWidth="1"/>
    <col min="12" max="12" width="2.6640625" style="1" customWidth="1"/>
    <col min="13" max="13" width="2" style="1" customWidth="1"/>
    <col min="14" max="14" width="12.88671875" style="1" bestFit="1" customWidth="1"/>
    <col min="15" max="15" width="2.109375" style="1" customWidth="1"/>
    <col min="16" max="16384" width="9.109375" style="1"/>
  </cols>
  <sheetData>
    <row r="1" spans="1:16">
      <c r="A1" s="17">
        <f>'Sch A pg 2'!A1</f>
        <v>0</v>
      </c>
      <c r="N1" s="18" t="s">
        <v>642</v>
      </c>
    </row>
    <row r="2" spans="1:16">
      <c r="A2" s="19">
        <f>'Sch A pg 1'!C39</f>
        <v>0</v>
      </c>
      <c r="B2" s="19">
        <f>'Sch A pg 1'!G39</f>
        <v>0</v>
      </c>
      <c r="M2" s="2"/>
      <c r="N2" s="18" t="s">
        <v>40</v>
      </c>
    </row>
    <row r="3" spans="1:16">
      <c r="A3" s="21" t="str">
        <f>index!$A$1</f>
        <v>Schedules revised 7/30/2025</v>
      </c>
      <c r="B3" s="2"/>
      <c r="M3" s="2"/>
      <c r="N3" s="36" t="s">
        <v>57</v>
      </c>
    </row>
    <row r="4" spans="1:16">
      <c r="A4" s="2"/>
      <c r="B4" s="2"/>
      <c r="M4" s="2"/>
      <c r="O4" s="23"/>
    </row>
    <row r="5" spans="1:16" ht="16.95" customHeight="1">
      <c r="A5" s="1" t="s">
        <v>58</v>
      </c>
      <c r="B5" s="248" t="s">
        <v>497</v>
      </c>
      <c r="E5" s="249"/>
      <c r="F5" s="424"/>
      <c r="G5" s="425"/>
      <c r="H5"/>
      <c r="I5"/>
    </row>
    <row r="6" spans="1:16" ht="16.5" customHeight="1">
      <c r="B6" s="28"/>
      <c r="E6" s="2"/>
      <c r="F6" s="2"/>
      <c r="G6" s="2"/>
      <c r="H6" s="2"/>
      <c r="I6" s="2"/>
    </row>
    <row r="7" spans="1:16" ht="42.6" customHeight="1">
      <c r="B7" s="423" t="s">
        <v>498</v>
      </c>
      <c r="C7" s="423"/>
      <c r="D7" s="423"/>
      <c r="E7" s="249"/>
      <c r="F7" s="424"/>
      <c r="G7" s="425"/>
      <c r="H7"/>
      <c r="I7"/>
      <c r="M7" s="2"/>
      <c r="P7" s="122"/>
    </row>
    <row r="8" spans="1:16">
      <c r="M8" s="2"/>
      <c r="P8" s="122"/>
    </row>
    <row r="9" spans="1:16">
      <c r="A9" s="35" t="s">
        <v>326</v>
      </c>
      <c r="B9" s="123" t="s">
        <v>367</v>
      </c>
      <c r="C9" s="37"/>
      <c r="D9" s="37"/>
      <c r="E9" s="250"/>
      <c r="F9" s="426"/>
      <c r="G9" s="425"/>
      <c r="H9"/>
      <c r="I9"/>
    </row>
    <row r="10" spans="1:16" ht="39.6">
      <c r="A10" s="37"/>
      <c r="B10" s="124" t="s">
        <v>368</v>
      </c>
      <c r="C10" s="37"/>
      <c r="D10" s="37"/>
      <c r="E10" s="125"/>
      <c r="F10" s="37"/>
      <c r="G10" s="37"/>
      <c r="H10" s="37"/>
      <c r="I10" s="37"/>
    </row>
    <row r="11" spans="1:16">
      <c r="A11" s="38"/>
      <c r="E11" s="28"/>
    </row>
    <row r="12" spans="1:16">
      <c r="B12" s="126" t="s">
        <v>369</v>
      </c>
      <c r="E12" s="28"/>
      <c r="F12" s="28"/>
      <c r="G12" s="28"/>
      <c r="H12" s="28"/>
      <c r="I12" s="28"/>
    </row>
    <row r="13" spans="1:16">
      <c r="I13" s="28"/>
    </row>
    <row r="15" spans="1:16">
      <c r="E15" s="28"/>
      <c r="F15" s="28"/>
      <c r="G15" s="28"/>
      <c r="H15" s="28"/>
    </row>
    <row r="16" spans="1:16">
      <c r="E16" s="28"/>
      <c r="F16" s="28"/>
      <c r="G16" s="28"/>
      <c r="H16" s="28"/>
    </row>
    <row r="17" spans="5:10">
      <c r="E17" s="28"/>
    </row>
    <row r="25" spans="5:10">
      <c r="J25" s="30"/>
    </row>
  </sheetData>
  <sheetProtection algorithmName="SHA-512" hashValue="dUUgSsDCIDlenrx7VxBp74OgFT+btb18t0rdOcc+9yHRnrjh3QmIFXKj6YIQgoJvrHSoGzIARxskTItJqOigYw==" saltValue="5wBMPcngmyhpCG1Hws/nCQ==" spinCount="100000" sheet="1" objects="1" scenarios="1"/>
  <mergeCells count="4">
    <mergeCell ref="B7:D7"/>
    <mergeCell ref="F5:G5"/>
    <mergeCell ref="F7:G7"/>
    <mergeCell ref="F9:G9"/>
  </mergeCells>
  <phoneticPr fontId="18" type="noConversion"/>
  <pageMargins left="0.75" right="0.75" top="1" bottom="1" header="0.48" footer="0.5"/>
  <pageSetup scale="73" orientation="portrait" r:id="rId1"/>
  <headerFooter alignWithMargins="0">
    <oddFooter>&amp;L&amp;D
&amp;Z&amp;F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47"/>
  <sheetViews>
    <sheetView showGridLines="0" zoomScale="80" zoomScaleNormal="80" zoomScaleSheetLayoutView="75" workbookViewId="0">
      <selection activeCell="D8" sqref="D8"/>
    </sheetView>
  </sheetViews>
  <sheetFormatPr defaultColWidth="9.109375" defaultRowHeight="13.2"/>
  <cols>
    <col min="1" max="1" width="12.5546875" style="1" bestFit="1" customWidth="1"/>
    <col min="2" max="2" width="11.6640625" style="1" customWidth="1"/>
    <col min="3" max="3" width="35.44140625" style="1" customWidth="1"/>
    <col min="4" max="4" width="32" style="1" customWidth="1"/>
    <col min="5" max="5" width="30.33203125" style="1" customWidth="1"/>
    <col min="6" max="6" width="26.33203125" style="1" customWidth="1"/>
    <col min="7" max="7" width="12.5546875" style="1" customWidth="1"/>
    <col min="8" max="8" width="14.88671875" style="1" customWidth="1"/>
    <col min="9" max="9" width="11.44140625" style="1" bestFit="1" customWidth="1"/>
    <col min="10" max="10" width="13.6640625" style="1" customWidth="1"/>
    <col min="11" max="22" width="9.109375" style="1"/>
    <col min="23" max="24" width="0" style="1" hidden="1" customWidth="1"/>
    <col min="25" max="16384" width="9.109375" style="1"/>
  </cols>
  <sheetData>
    <row r="1" spans="1:24">
      <c r="A1" s="17">
        <f>'Sch A pg 2'!A1</f>
        <v>0</v>
      </c>
      <c r="I1" s="18" t="s">
        <v>643</v>
      </c>
    </row>
    <row r="2" spans="1:24">
      <c r="A2" s="19">
        <f>'Sch A pg 1'!C39</f>
        <v>0</v>
      </c>
      <c r="B2" s="19">
        <f>'Sch A pg 1'!G39</f>
        <v>0</v>
      </c>
      <c r="I2" s="18" t="s">
        <v>59</v>
      </c>
    </row>
    <row r="3" spans="1:24">
      <c r="A3" s="122" t="s">
        <v>1</v>
      </c>
      <c r="B3" s="122" t="s">
        <v>2</v>
      </c>
      <c r="C3" s="122" t="s">
        <v>60</v>
      </c>
      <c r="D3" s="122" t="s">
        <v>61</v>
      </c>
      <c r="E3" s="122" t="s">
        <v>62</v>
      </c>
      <c r="F3" s="122" t="s">
        <v>63</v>
      </c>
    </row>
    <row r="4" spans="1:24">
      <c r="A4" s="30" t="s">
        <v>64</v>
      </c>
      <c r="B4" s="30" t="s">
        <v>65</v>
      </c>
      <c r="C4" s="30" t="s">
        <v>66</v>
      </c>
      <c r="D4" s="127" t="s">
        <v>67</v>
      </c>
      <c r="E4" s="381" t="s">
        <v>492</v>
      </c>
      <c r="F4" s="128" t="s">
        <v>68</v>
      </c>
    </row>
    <row r="5" spans="1:24" ht="15">
      <c r="A5" s="30" t="s">
        <v>69</v>
      </c>
      <c r="B5" s="30" t="s">
        <v>70</v>
      </c>
      <c r="D5" s="30" t="s">
        <v>71</v>
      </c>
      <c r="E5" s="237" t="s">
        <v>491</v>
      </c>
      <c r="F5" s="30" t="s">
        <v>72</v>
      </c>
      <c r="H5" s="374"/>
    </row>
    <row r="6" spans="1:24">
      <c r="A6" s="129"/>
      <c r="B6" s="129"/>
      <c r="D6" s="30" t="s">
        <v>370</v>
      </c>
      <c r="E6" s="427" t="s">
        <v>625</v>
      </c>
      <c r="F6" s="30"/>
    </row>
    <row r="7" spans="1:24" ht="18.75" customHeight="1">
      <c r="B7" s="30"/>
      <c r="C7" s="2" t="s">
        <v>371</v>
      </c>
      <c r="D7" s="130"/>
      <c r="E7" s="428"/>
      <c r="F7" s="130"/>
    </row>
    <row r="8" spans="1:24" ht="18.75" customHeight="1">
      <c r="A8" s="122" t="s">
        <v>73</v>
      </c>
      <c r="B8" s="30" t="s">
        <v>73</v>
      </c>
      <c r="C8" s="2" t="s">
        <v>74</v>
      </c>
      <c r="D8" s="289"/>
      <c r="E8" s="382">
        <f>SUMIFS('Sch B-1'!$F$13:$F$53,'Sch B-1'!$C$13:$C$53,'Sch B'!A8,'Sch B-1'!$D$13:$D$53,'Sch B'!B8)</f>
        <v>0</v>
      </c>
      <c r="F8" s="280" t="str">
        <f>IF(D8+E8=0," ",D8+E8)</f>
        <v xml:space="preserve"> </v>
      </c>
      <c r="W8" s="1" t="str">
        <f>_xlfn.CONCAT(A8,"-",B8)</f>
        <v>01-01</v>
      </c>
      <c r="X8" s="2" t="s">
        <v>74</v>
      </c>
    </row>
    <row r="9" spans="1:24" ht="18.75" customHeight="1">
      <c r="A9" s="122" t="s">
        <v>73</v>
      </c>
      <c r="B9" s="122" t="s">
        <v>75</v>
      </c>
      <c r="C9" s="2" t="s">
        <v>76</v>
      </c>
      <c r="D9" s="289"/>
      <c r="E9" s="382">
        <f>SUMIFS('Sch B-1'!$F$13:$F$53,'Sch B-1'!$C$13:$C$53,'Sch B'!A9,'Sch B-1'!$D$13:$D$53,'Sch B'!B9)</f>
        <v>0</v>
      </c>
      <c r="F9" s="280" t="str">
        <f>IF(D9+E9=0," ",D9+E9)</f>
        <v xml:space="preserve"> </v>
      </c>
      <c r="W9" s="1" t="str">
        <f t="shared" ref="W9:W39" si="0">_xlfn.CONCAT(A9,"-",B9)</f>
        <v>01-02</v>
      </c>
      <c r="X9" s="2" t="s">
        <v>76</v>
      </c>
    </row>
    <row r="10" spans="1:24" ht="16.95" customHeight="1">
      <c r="A10" s="30"/>
      <c r="B10" s="30"/>
      <c r="C10" s="2" t="s">
        <v>77</v>
      </c>
      <c r="D10" s="290">
        <f>IF(SUM(D8:D9)=0,0,SUM(D8:D9))</f>
        <v>0</v>
      </c>
      <c r="E10" s="290">
        <f>IF(SUM(E8:E9)=0,0,SUM(E8:E9))</f>
        <v>0</v>
      </c>
      <c r="F10" s="280">
        <f>IF(SUM(F8:F9)=0,0,SUM(F8:F9))</f>
        <v>0</v>
      </c>
      <c r="X10" s="2"/>
    </row>
    <row r="11" spans="1:24" ht="13.8">
      <c r="A11" s="122"/>
      <c r="D11" s="279"/>
      <c r="E11" s="279"/>
      <c r="F11" s="279"/>
    </row>
    <row r="12" spans="1:24" ht="13.8">
      <c r="C12" s="2" t="s">
        <v>372</v>
      </c>
      <c r="D12" s="279"/>
      <c r="E12" s="279"/>
      <c r="F12" s="279"/>
      <c r="X12" s="2"/>
    </row>
    <row r="13" spans="1:24" ht="18.75" customHeight="1">
      <c r="A13" s="122" t="s">
        <v>75</v>
      </c>
      <c r="B13" s="122" t="s">
        <v>73</v>
      </c>
      <c r="C13" s="1" t="s">
        <v>78</v>
      </c>
      <c r="D13" s="289"/>
      <c r="E13" s="382">
        <f>SUMIFS('Sch B-1'!$F$13:$F$53,'Sch B-1'!$C$13:$C$53,'Sch B'!A13,'Sch B-1'!$D$13:$D$53,'Sch B'!B13)</f>
        <v>0</v>
      </c>
      <c r="F13" s="280" t="str">
        <f>IF(D13+E13=0," ",D13+E13)</f>
        <v xml:space="preserve"> </v>
      </c>
      <c r="W13" s="1" t="str">
        <f t="shared" si="0"/>
        <v>02-01</v>
      </c>
      <c r="X13" s="1" t="s">
        <v>78</v>
      </c>
    </row>
    <row r="14" spans="1:24" ht="18.75" customHeight="1">
      <c r="A14" s="122" t="s">
        <v>75</v>
      </c>
      <c r="B14" s="122" t="s">
        <v>75</v>
      </c>
      <c r="C14" s="1" t="s">
        <v>76</v>
      </c>
      <c r="D14" s="289"/>
      <c r="E14" s="382">
        <f>SUMIFS('Sch B-1'!$F$13:$F$53,'Sch B-1'!$C$13:$C$53,'Sch B'!A14,'Sch B-1'!$D$13:$D$53,'Sch B'!B14)</f>
        <v>0</v>
      </c>
      <c r="F14" s="280" t="str">
        <f>IF(D14+E14=0," ",D14+E14)</f>
        <v xml:space="preserve"> </v>
      </c>
      <c r="W14" s="1" t="str">
        <f t="shared" si="0"/>
        <v>02-02</v>
      </c>
      <c r="X14" s="1" t="s">
        <v>76</v>
      </c>
    </row>
    <row r="15" spans="1:24" ht="16.95" customHeight="1">
      <c r="A15" s="30"/>
      <c r="C15" s="1" t="s">
        <v>79</v>
      </c>
      <c r="D15" s="290">
        <f>IF(SUM(D13:D14)=0,0,SUM(D13:D14))</f>
        <v>0</v>
      </c>
      <c r="E15" s="290">
        <f>IF(SUM(E13:E14)=0,0,SUM(E13:E14))</f>
        <v>0</v>
      </c>
      <c r="F15" s="280">
        <f>IF(SUM(F13:F14)=0,0,SUM(F13:F14))</f>
        <v>0</v>
      </c>
    </row>
    <row r="16" spans="1:24" ht="17.399999999999999" customHeight="1">
      <c r="A16" s="30"/>
      <c r="D16" s="279"/>
      <c r="E16" s="279"/>
      <c r="F16" s="279"/>
    </row>
    <row r="17" spans="1:24" ht="13.8">
      <c r="B17" s="30"/>
      <c r="C17" s="38" t="s">
        <v>81</v>
      </c>
      <c r="D17" s="279"/>
      <c r="E17" s="279"/>
      <c r="F17" s="279"/>
      <c r="X17" s="38"/>
    </row>
    <row r="18" spans="1:24" ht="19.5" customHeight="1">
      <c r="A18" s="122" t="s">
        <v>80</v>
      </c>
      <c r="B18" s="30" t="s">
        <v>73</v>
      </c>
      <c r="C18" s="2" t="s">
        <v>82</v>
      </c>
      <c r="D18" s="289"/>
      <c r="E18" s="382">
        <f>SUMIFS('Sch B-1'!$F$13:$F$53,'Sch B-1'!$C$13:$C$53,'Sch B'!A18,'Sch B-1'!$D$13:$D$53,'Sch B'!B18)</f>
        <v>0</v>
      </c>
      <c r="F18" s="280" t="str">
        <f>IF(D18+E18=0," ",D18+E18)</f>
        <v xml:space="preserve"> </v>
      </c>
      <c r="W18" s="1" t="str">
        <f t="shared" si="0"/>
        <v>03-01</v>
      </c>
      <c r="X18" s="2" t="s">
        <v>82</v>
      </c>
    </row>
    <row r="19" spans="1:24" ht="19.5" customHeight="1">
      <c r="A19" s="122" t="s">
        <v>80</v>
      </c>
      <c r="B19" s="122" t="s">
        <v>75</v>
      </c>
      <c r="C19" s="2" t="s">
        <v>76</v>
      </c>
      <c r="D19" s="289"/>
      <c r="E19" s="382">
        <f>SUMIFS('Sch B-1'!$F$13:$F$53,'Sch B-1'!$C$13:$C$53,'Sch B'!A19,'Sch B-1'!$D$13:$D$53,'Sch B'!B19)</f>
        <v>0</v>
      </c>
      <c r="F19" s="280" t="str">
        <f>IF(D19+E19=0," ",D19+E19)</f>
        <v xml:space="preserve"> </v>
      </c>
      <c r="W19" s="1" t="str">
        <f t="shared" si="0"/>
        <v>03-02</v>
      </c>
      <c r="X19" s="2" t="s">
        <v>76</v>
      </c>
    </row>
    <row r="20" spans="1:24" ht="20.25" customHeight="1">
      <c r="A20" s="30"/>
      <c r="B20" s="30"/>
      <c r="C20" s="2" t="s">
        <v>83</v>
      </c>
      <c r="D20" s="290">
        <f>IF(SUM(D18:D19)=0,0,SUM(D18:D19))</f>
        <v>0</v>
      </c>
      <c r="E20" s="290">
        <f>IF(SUM(E18:E19)=0,0,SUM(E18:E19))</f>
        <v>0</v>
      </c>
      <c r="F20" s="280">
        <f>IF(SUM(F18:F19)=0,0,SUM(F18:F19))</f>
        <v>0</v>
      </c>
      <c r="X20" s="2"/>
    </row>
    <row r="21" spans="1:24" ht="14.4" customHeight="1">
      <c r="A21" s="30"/>
      <c r="B21" s="30"/>
      <c r="C21" s="2"/>
      <c r="D21" s="282"/>
      <c r="E21" s="282"/>
      <c r="F21" s="282"/>
      <c r="X21" s="2"/>
    </row>
    <row r="22" spans="1:24" ht="21.6" customHeight="1">
      <c r="B22" s="30"/>
      <c r="C22" s="232" t="s">
        <v>493</v>
      </c>
      <c r="D22" s="279"/>
      <c r="E22" s="279"/>
      <c r="F22" s="279"/>
      <c r="X22" s="232"/>
    </row>
    <row r="23" spans="1:24" ht="20.25" customHeight="1">
      <c r="A23" s="122" t="s">
        <v>84</v>
      </c>
      <c r="B23" s="30" t="s">
        <v>73</v>
      </c>
      <c r="C23" s="2" t="s">
        <v>85</v>
      </c>
      <c r="D23" s="289"/>
      <c r="E23" s="382">
        <f>SUMIFS('Sch B-1'!$F$13:$F$53,'Sch B-1'!$C$13:$C$53,'Sch B'!A23,'Sch B-1'!$D$13:$D$53,'Sch B'!B23)</f>
        <v>0</v>
      </c>
      <c r="F23" s="280" t="str">
        <f>IF(D23+E23=0," ",D23+E23)</f>
        <v xml:space="preserve"> </v>
      </c>
      <c r="K23" s="31"/>
      <c r="W23" s="1" t="str">
        <f t="shared" si="0"/>
        <v>04-01</v>
      </c>
      <c r="X23" s="2" t="s">
        <v>85</v>
      </c>
    </row>
    <row r="24" spans="1:24" ht="20.25" customHeight="1">
      <c r="A24" s="122" t="s">
        <v>84</v>
      </c>
      <c r="B24" s="30" t="s">
        <v>75</v>
      </c>
      <c r="C24" s="2" t="s">
        <v>76</v>
      </c>
      <c r="D24" s="289"/>
      <c r="E24" s="382">
        <f>SUMIFS('Sch B-1'!$F$13:$F$53,'Sch B-1'!$C$13:$C$53,'Sch B'!A24,'Sch B-1'!$D$13:$D$53,'Sch B'!B24)</f>
        <v>0</v>
      </c>
      <c r="F24" s="280" t="str">
        <f>IF(D24+E24=0," ",D24+E24)</f>
        <v xml:space="preserve"> </v>
      </c>
      <c r="W24" s="1" t="str">
        <f t="shared" si="0"/>
        <v>04-02</v>
      </c>
      <c r="X24" s="2" t="s">
        <v>76</v>
      </c>
    </row>
    <row r="25" spans="1:24" ht="18" customHeight="1">
      <c r="A25" s="30"/>
      <c r="B25" s="30"/>
      <c r="C25" s="2" t="s">
        <v>373</v>
      </c>
      <c r="D25" s="290">
        <f>IF(SUM(D23:D24)=0,0,SUM(D23:D24))</f>
        <v>0</v>
      </c>
      <c r="E25" s="290">
        <f>IF(SUM(E23:E24)=0,0,SUM(E23:E24))</f>
        <v>0</v>
      </c>
      <c r="F25" s="280">
        <f>IF(SUM(F23:F24)=0,0,SUM(F23:F24))</f>
        <v>0</v>
      </c>
      <c r="X25" s="2"/>
    </row>
    <row r="26" spans="1:24" ht="15" customHeight="1">
      <c r="A26" s="30"/>
      <c r="D26" s="279"/>
      <c r="E26" s="279"/>
      <c r="F26" s="279"/>
    </row>
    <row r="27" spans="1:24" ht="21" customHeight="1">
      <c r="B27" s="30"/>
      <c r="C27" s="2" t="s">
        <v>374</v>
      </c>
      <c r="D27" s="279"/>
      <c r="E27" s="279"/>
      <c r="F27" s="279"/>
      <c r="X27" s="2"/>
    </row>
    <row r="28" spans="1:24" ht="21" customHeight="1">
      <c r="A28" s="122" t="s">
        <v>86</v>
      </c>
      <c r="B28" s="30" t="s">
        <v>73</v>
      </c>
      <c r="C28" s="2" t="s">
        <v>87</v>
      </c>
      <c r="D28" s="291"/>
      <c r="E28" s="382">
        <f>SUMIFS('Sch B-1'!$F$13:$F$53,'Sch B-1'!$C$13:$C$53,'Sch B'!A28,'Sch B-1'!$D$13:$D$53,'Sch B'!B28)</f>
        <v>0</v>
      </c>
      <c r="F28" s="280" t="str">
        <f t="shared" ref="F28:F39" si="1">IF(D28+E28=0," ",D28+E28)</f>
        <v xml:space="preserve"> </v>
      </c>
      <c r="W28" s="1" t="str">
        <f t="shared" si="0"/>
        <v>05-01</v>
      </c>
      <c r="X28" s="2" t="s">
        <v>87</v>
      </c>
    </row>
    <row r="29" spans="1:24" ht="21" customHeight="1">
      <c r="A29" s="122" t="s">
        <v>86</v>
      </c>
      <c r="B29" s="30" t="s">
        <v>75</v>
      </c>
      <c r="C29" s="2" t="s">
        <v>88</v>
      </c>
      <c r="D29" s="291"/>
      <c r="E29" s="382">
        <f>SUMIFS('Sch B-1'!$F$13:$F$53,'Sch B-1'!$C$13:$C$53,'Sch B'!A29,'Sch B-1'!$D$13:$D$53,'Sch B'!B29)</f>
        <v>0</v>
      </c>
      <c r="F29" s="280" t="str">
        <f t="shared" si="1"/>
        <v xml:space="preserve"> </v>
      </c>
      <c r="W29" s="1" t="str">
        <f t="shared" si="0"/>
        <v>05-02</v>
      </c>
      <c r="X29" s="2" t="s">
        <v>88</v>
      </c>
    </row>
    <row r="30" spans="1:24" ht="21" customHeight="1">
      <c r="A30" s="122" t="s">
        <v>86</v>
      </c>
      <c r="B30" s="30" t="s">
        <v>80</v>
      </c>
      <c r="C30" s="2" t="s">
        <v>89</v>
      </c>
      <c r="D30" s="291"/>
      <c r="E30" s="382">
        <f>SUMIFS('Sch B-1'!$F$13:$F$53,'Sch B-1'!$C$13:$C$53,'Sch B'!A30,'Sch B-1'!$D$13:$D$53,'Sch B'!B30)</f>
        <v>0</v>
      </c>
      <c r="F30" s="280" t="str">
        <f t="shared" si="1"/>
        <v xml:space="preserve"> </v>
      </c>
      <c r="W30" s="1" t="str">
        <f t="shared" si="0"/>
        <v>05-03</v>
      </c>
      <c r="X30" s="2" t="s">
        <v>89</v>
      </c>
    </row>
    <row r="31" spans="1:24" ht="21" customHeight="1">
      <c r="A31" s="122" t="s">
        <v>86</v>
      </c>
      <c r="B31" s="30" t="s">
        <v>84</v>
      </c>
      <c r="C31" s="2" t="s">
        <v>90</v>
      </c>
      <c r="D31" s="291"/>
      <c r="E31" s="382">
        <f>SUMIFS('Sch B-1'!$F$13:$F$53,'Sch B-1'!$C$13:$C$53,'Sch B'!A31,'Sch B-1'!$D$13:$D$53,'Sch B'!B31)</f>
        <v>0</v>
      </c>
      <c r="F31" s="280" t="str">
        <f t="shared" si="1"/>
        <v xml:space="preserve"> </v>
      </c>
      <c r="W31" s="1" t="str">
        <f t="shared" si="0"/>
        <v>05-04</v>
      </c>
      <c r="X31" s="2" t="s">
        <v>90</v>
      </c>
    </row>
    <row r="32" spans="1:24" ht="21" customHeight="1">
      <c r="A32" s="122" t="s">
        <v>86</v>
      </c>
      <c r="B32" s="30" t="s">
        <v>86</v>
      </c>
      <c r="C32" s="2" t="s">
        <v>91</v>
      </c>
      <c r="D32" s="291"/>
      <c r="E32" s="382">
        <f>SUMIFS('Sch B-1'!$F$13:$F$53,'Sch B-1'!$C$13:$C$53,'Sch B'!A32,'Sch B-1'!$D$13:$D$53,'Sch B'!B32)</f>
        <v>0</v>
      </c>
      <c r="F32" s="280" t="str">
        <f t="shared" si="1"/>
        <v xml:space="preserve"> </v>
      </c>
      <c r="W32" s="1" t="str">
        <f t="shared" si="0"/>
        <v>05-05</v>
      </c>
      <c r="X32" s="2" t="s">
        <v>91</v>
      </c>
    </row>
    <row r="33" spans="1:24" ht="21" customHeight="1">
      <c r="A33" s="122" t="s">
        <v>86</v>
      </c>
      <c r="B33" s="30" t="s">
        <v>92</v>
      </c>
      <c r="C33" s="2" t="s">
        <v>93</v>
      </c>
      <c r="D33" s="291"/>
      <c r="E33" s="382">
        <f>SUMIFS('Sch B-1'!$F$13:$F$53,'Sch B-1'!$C$13:$C$53,'Sch B'!A33,'Sch B-1'!$D$13:$D$53,'Sch B'!B33)</f>
        <v>0</v>
      </c>
      <c r="F33" s="280" t="str">
        <f t="shared" si="1"/>
        <v xml:space="preserve"> </v>
      </c>
      <c r="W33" s="1" t="str">
        <f t="shared" si="0"/>
        <v>05-06</v>
      </c>
      <c r="X33" s="2" t="s">
        <v>93</v>
      </c>
    </row>
    <row r="34" spans="1:24" ht="21" customHeight="1">
      <c r="A34" s="122" t="s">
        <v>86</v>
      </c>
      <c r="B34" s="30" t="s">
        <v>94</v>
      </c>
      <c r="C34" s="2" t="s">
        <v>95</v>
      </c>
      <c r="D34" s="291"/>
      <c r="E34" s="382">
        <f>SUMIFS('Sch B-1'!$F$13:$F$53,'Sch B-1'!$C$13:$C$53,'Sch B'!A34,'Sch B-1'!$D$13:$D$53,'Sch B'!B34)</f>
        <v>0</v>
      </c>
      <c r="F34" s="280" t="str">
        <f t="shared" si="1"/>
        <v xml:space="preserve"> </v>
      </c>
      <c r="W34" s="1" t="str">
        <f t="shared" si="0"/>
        <v>05-07</v>
      </c>
      <c r="X34" s="2" t="s">
        <v>95</v>
      </c>
    </row>
    <row r="35" spans="1:24" ht="21" customHeight="1">
      <c r="A35" s="122" t="s">
        <v>86</v>
      </c>
      <c r="B35" s="30" t="s">
        <v>96</v>
      </c>
      <c r="C35" s="38" t="s">
        <v>97</v>
      </c>
      <c r="D35" s="291"/>
      <c r="E35" s="382">
        <f>SUMIFS('Sch B-1'!$F$13:$F$53,'Sch B-1'!$C$13:$C$53,'Sch B'!A35,'Sch B-1'!$D$13:$D$53,'Sch B'!B35)</f>
        <v>0</v>
      </c>
      <c r="F35" s="280" t="str">
        <f t="shared" si="1"/>
        <v xml:space="preserve"> </v>
      </c>
      <c r="W35" s="1" t="str">
        <f t="shared" si="0"/>
        <v>05-08</v>
      </c>
      <c r="X35" s="38" t="s">
        <v>97</v>
      </c>
    </row>
    <row r="36" spans="1:24" ht="21" customHeight="1">
      <c r="A36" s="122" t="s">
        <v>86</v>
      </c>
      <c r="B36" s="30" t="s">
        <v>98</v>
      </c>
      <c r="C36" s="2" t="s">
        <v>99</v>
      </c>
      <c r="D36" s="291"/>
      <c r="E36" s="382">
        <f>SUMIFS('Sch B-1'!$F$13:$F$53,'Sch B-1'!$C$13:$C$53,'Sch B'!A36,'Sch B-1'!$D$13:$D$53,'Sch B'!B36)</f>
        <v>0</v>
      </c>
      <c r="F36" s="280" t="str">
        <f t="shared" si="1"/>
        <v xml:space="preserve"> </v>
      </c>
      <c r="W36" s="1" t="str">
        <f t="shared" si="0"/>
        <v>05-09</v>
      </c>
      <c r="X36" s="2" t="s">
        <v>99</v>
      </c>
    </row>
    <row r="37" spans="1:24" ht="21" customHeight="1">
      <c r="A37" s="122" t="s">
        <v>86</v>
      </c>
      <c r="B37" s="30" t="s">
        <v>100</v>
      </c>
      <c r="C37" s="2" t="s">
        <v>101</v>
      </c>
      <c r="D37" s="291"/>
      <c r="E37" s="382">
        <f>SUMIFS('Sch B-1'!$F$13:$F$53,'Sch B-1'!$C$13:$C$53,'Sch B'!A37,'Sch B-1'!$D$13:$D$53,'Sch B'!B37)</f>
        <v>0</v>
      </c>
      <c r="F37" s="280" t="str">
        <f t="shared" si="1"/>
        <v xml:space="preserve"> </v>
      </c>
      <c r="W37" s="1" t="str">
        <f t="shared" si="0"/>
        <v>05-10</v>
      </c>
      <c r="X37" s="2" t="s">
        <v>101</v>
      </c>
    </row>
    <row r="38" spans="1:24" ht="21" customHeight="1">
      <c r="A38" s="122" t="s">
        <v>86</v>
      </c>
      <c r="B38" s="30" t="s">
        <v>102</v>
      </c>
      <c r="C38" s="2" t="s">
        <v>103</v>
      </c>
      <c r="D38" s="291"/>
      <c r="E38" s="382">
        <f>SUMIFS('Sch B-1'!$F$13:$F$53,'Sch B-1'!$C$13:$C$53,'Sch B'!A38,'Sch B-1'!$D$13:$D$53,'Sch B'!B38)</f>
        <v>0</v>
      </c>
      <c r="F38" s="280" t="str">
        <f t="shared" si="1"/>
        <v xml:space="preserve"> </v>
      </c>
      <c r="W38" s="1" t="str">
        <f t="shared" si="0"/>
        <v>05-11</v>
      </c>
      <c r="X38" s="2" t="s">
        <v>103</v>
      </c>
    </row>
    <row r="39" spans="1:24" ht="39.6">
      <c r="A39" s="122" t="s">
        <v>86</v>
      </c>
      <c r="B39" s="244" t="s">
        <v>104</v>
      </c>
      <c r="C39" s="245" t="s">
        <v>501</v>
      </c>
      <c r="D39" s="291"/>
      <c r="E39" s="382">
        <f>SUMIFS('Sch B-1'!$F$13:$F$53,'Sch B-1'!$C$13:$C$53,'Sch B'!A39,'Sch B-1'!$D$13:$D$53,'Sch B'!B39)</f>
        <v>0</v>
      </c>
      <c r="F39" s="284" t="str">
        <f t="shared" si="1"/>
        <v xml:space="preserve"> </v>
      </c>
      <c r="W39" s="1" t="str">
        <f t="shared" si="0"/>
        <v>05-12</v>
      </c>
      <c r="X39" s="246" t="s">
        <v>501</v>
      </c>
    </row>
    <row r="40" spans="1:24" ht="27" customHeight="1">
      <c r="A40" s="30"/>
      <c r="B40" s="30"/>
      <c r="C40" s="2" t="s">
        <v>375</v>
      </c>
      <c r="D40" s="292">
        <f>IF(SUM(D28:D39)=0,0,SUM(D28:D39))</f>
        <v>0</v>
      </c>
      <c r="E40" s="292">
        <f>IF(SUM(E28:E39)=0,0,SUM(E28:E39))</f>
        <v>0</v>
      </c>
      <c r="F40" s="292">
        <f>IF(D40+E40=0,0,D40+E40)</f>
        <v>0</v>
      </c>
    </row>
    <row r="41" spans="1:24" ht="30" customHeight="1">
      <c r="A41" s="122"/>
      <c r="B41" s="30"/>
      <c r="C41" s="38" t="s">
        <v>105</v>
      </c>
      <c r="D41" s="292">
        <f>IF(SUM(D8:D40)/2=0,0,SUM(D8:D40)/2)</f>
        <v>0</v>
      </c>
      <c r="E41" s="292">
        <f>IF(SUM(E8:E40)/2=0,0,SUM(E8:E40)/2)</f>
        <v>0</v>
      </c>
      <c r="F41" s="292">
        <f>IF(SUM(F8:F40)/2=0,0,SUM(F8:F40)/2)</f>
        <v>0</v>
      </c>
    </row>
    <row r="42" spans="1:24" ht="18" customHeight="1">
      <c r="A42" s="122"/>
      <c r="B42" s="30"/>
      <c r="C42" s="38" t="s">
        <v>106</v>
      </c>
      <c r="D42" s="281"/>
      <c r="E42" s="279"/>
      <c r="F42" s="279"/>
    </row>
    <row r="43" spans="1:24" ht="19.5" customHeight="1" thickBot="1">
      <c r="C43" s="2" t="s">
        <v>460</v>
      </c>
      <c r="D43" s="283">
        <f>D41-D42</f>
        <v>0</v>
      </c>
      <c r="E43" s="383"/>
      <c r="F43" s="279"/>
    </row>
    <row r="44" spans="1:24" ht="13.8" thickTop="1">
      <c r="B44" s="2"/>
    </row>
    <row r="45" spans="1:24">
      <c r="B45" s="2"/>
    </row>
    <row r="47" spans="1:24">
      <c r="B47" s="2"/>
    </row>
  </sheetData>
  <sheetProtection algorithmName="SHA-512" hashValue="1ur9hYUk7/oNfc7Ppr77oZQb8Drvie2m537M5TIMhWdAB/spAfbWBNOe/CZPqmRpAAPf7qr10nMMwzpfZ3x2uQ==" saltValue="H7BapK5j+sVt2+8lN/oo3Q==" spinCount="100000" sheet="1" objects="1" scenarios="1"/>
  <mergeCells count="1">
    <mergeCell ref="E6:E7"/>
  </mergeCells>
  <phoneticPr fontId="18" type="noConversion"/>
  <conditionalFormatting sqref="D43">
    <cfRule type="cellIs" dxfId="18" priority="1" stopIfTrue="1" operator="greaterThan">
      <formula>0</formula>
    </cfRule>
    <cfRule type="cellIs" dxfId="17" priority="2" stopIfTrue="1" operator="lessThan">
      <formula>0</formula>
    </cfRule>
  </conditionalFormatting>
  <pageMargins left="0.76" right="0.75" top="0.75" bottom="0.75" header="0.5" footer="0.5"/>
  <pageSetup scale="47" orientation="portrait" r:id="rId1"/>
  <headerFooter alignWithMargins="0">
    <oddFooter>&amp;L&amp;D
&amp;Z&amp;F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65"/>
  <sheetViews>
    <sheetView showGridLines="0" workbookViewId="0">
      <selection activeCell="B13" sqref="B13"/>
    </sheetView>
  </sheetViews>
  <sheetFormatPr defaultColWidth="9.109375" defaultRowHeight="13.2"/>
  <cols>
    <col min="1" max="1" width="11.6640625" customWidth="1"/>
    <col min="2" max="2" width="66.5546875" customWidth="1"/>
    <col min="3" max="3" width="9" customWidth="1"/>
    <col min="4" max="4" width="8.33203125" customWidth="1"/>
    <col min="5" max="5" width="45.109375" customWidth="1"/>
    <col min="6" max="6" width="12" customWidth="1"/>
    <col min="17" max="17" width="0" style="373" hidden="1" customWidth="1"/>
  </cols>
  <sheetData>
    <row r="1" spans="1:17">
      <c r="A1" s="17">
        <f>'Sch A pg 2'!A1</f>
        <v>0</v>
      </c>
      <c r="B1" s="1"/>
      <c r="E1" s="17"/>
      <c r="F1" s="18" t="s">
        <v>644</v>
      </c>
    </row>
    <row r="2" spans="1:17">
      <c r="A2" s="19">
        <f>'Sch A pg 1'!C39</f>
        <v>0</v>
      </c>
      <c r="B2" s="19">
        <f>'Sch A pg 1'!G39</f>
        <v>0</v>
      </c>
      <c r="E2" s="19"/>
      <c r="F2" s="36"/>
    </row>
    <row r="3" spans="1:17">
      <c r="A3" s="21" t="str">
        <f>index!$A$1</f>
        <v>Schedules revised 7/30/2025</v>
      </c>
      <c r="E3" s="21"/>
    </row>
    <row r="6" spans="1:17">
      <c r="A6" t="s">
        <v>377</v>
      </c>
    </row>
    <row r="7" spans="1:17">
      <c r="A7" t="s">
        <v>108</v>
      </c>
    </row>
    <row r="8" spans="1:17">
      <c r="C8" s="46" t="s">
        <v>627</v>
      </c>
    </row>
    <row r="9" spans="1:17">
      <c r="A9" s="39">
        <v>-1</v>
      </c>
      <c r="B9" s="39">
        <v>-2</v>
      </c>
      <c r="C9" s="39" t="s">
        <v>626</v>
      </c>
      <c r="D9" s="39">
        <v>-4</v>
      </c>
      <c r="E9" s="39">
        <v>-5</v>
      </c>
      <c r="F9" s="39">
        <v>-6</v>
      </c>
    </row>
    <row r="10" spans="1:17">
      <c r="A10" s="40" t="s">
        <v>109</v>
      </c>
      <c r="B10" s="41" t="s">
        <v>378</v>
      </c>
      <c r="C10" s="40" t="s">
        <v>110</v>
      </c>
      <c r="D10" s="40" t="s">
        <v>111</v>
      </c>
      <c r="E10" s="41" t="s">
        <v>379</v>
      </c>
      <c r="F10" s="40" t="s">
        <v>112</v>
      </c>
    </row>
    <row r="11" spans="1:17">
      <c r="A11" s="40" t="s">
        <v>113</v>
      </c>
      <c r="B11" s="40"/>
      <c r="C11" s="40" t="s">
        <v>114</v>
      </c>
      <c r="D11" s="40" t="s">
        <v>113</v>
      </c>
      <c r="E11" s="71"/>
      <c r="F11" s="42" t="s">
        <v>115</v>
      </c>
    </row>
    <row r="12" spans="1:17">
      <c r="C12" s="429" t="s">
        <v>451</v>
      </c>
      <c r="D12" s="430"/>
      <c r="E12" s="430"/>
      <c r="F12" s="431"/>
      <c r="Q12" s="380" t="s">
        <v>629</v>
      </c>
    </row>
    <row r="13" spans="1:17">
      <c r="A13" s="188">
        <v>1</v>
      </c>
      <c r="B13" s="389"/>
      <c r="C13" s="313"/>
      <c r="D13" s="313"/>
      <c r="E13" s="376" t="str">
        <f>IF(AND('Sch B-1'!C13 ="",D13=""),"",(VLOOKUP(Q13,'Sch B'!$W$8:$Y$39,2,0)))</f>
        <v/>
      </c>
      <c r="F13" s="61"/>
      <c r="Q13" s="372" t="str">
        <f>C13&amp;"-"&amp;D13</f>
        <v>-</v>
      </c>
    </row>
    <row r="14" spans="1:17">
      <c r="A14" s="190">
        <v>2</v>
      </c>
      <c r="B14" s="231"/>
      <c r="C14" s="313"/>
      <c r="D14" s="313"/>
      <c r="E14" s="376" t="str">
        <f>IF(AND('Sch B-1'!C14 ="",D14=""),"",(VLOOKUP(Q14,'Sch B'!$W$8:$Y$39,2,0)))</f>
        <v/>
      </c>
      <c r="F14" s="61"/>
      <c r="Q14" s="372" t="str">
        <f t="shared" ref="Q14:Q53" si="0">C14&amp;"-"&amp;D14</f>
        <v>-</v>
      </c>
    </row>
    <row r="15" spans="1:17">
      <c r="A15" s="192">
        <v>3</v>
      </c>
      <c r="B15" s="230"/>
      <c r="C15" s="313"/>
      <c r="D15" s="313"/>
      <c r="E15" s="376" t="str">
        <f>IF(AND('Sch B-1'!C15 ="",D15=""),"",(VLOOKUP(Q15,'Sch B'!$W$8:$Y$39,2,0)))</f>
        <v/>
      </c>
      <c r="F15" s="61"/>
      <c r="Q15" s="372" t="str">
        <f t="shared" si="0"/>
        <v>-</v>
      </c>
    </row>
    <row r="16" spans="1:17">
      <c r="A16" s="190"/>
      <c r="B16" s="231"/>
      <c r="C16" s="313"/>
      <c r="D16" s="375"/>
      <c r="E16" s="376" t="str">
        <f>IF(AND('Sch B-1'!C16 ="",D16=""),"",(VLOOKUP(Q16,'Sch B'!$W$8:$Y$39,2,0)))</f>
        <v/>
      </c>
      <c r="F16" s="61"/>
      <c r="Q16" s="372" t="str">
        <f t="shared" si="0"/>
        <v>-</v>
      </c>
    </row>
    <row r="17" spans="1:17">
      <c r="A17" s="190"/>
      <c r="B17" s="231"/>
      <c r="C17" s="313"/>
      <c r="D17" s="313"/>
      <c r="E17" s="376" t="str">
        <f>IF(AND('Sch B-1'!C17 ="",D17=""),"",(VLOOKUP(Q17,'Sch B'!$W$8:$Y$39,2,0)))</f>
        <v/>
      </c>
      <c r="F17" s="61"/>
      <c r="Q17" s="372" t="str">
        <f t="shared" si="0"/>
        <v>-</v>
      </c>
    </row>
    <row r="18" spans="1:17">
      <c r="A18" s="190"/>
      <c r="B18" s="231"/>
      <c r="C18" s="313"/>
      <c r="D18" s="313"/>
      <c r="E18" s="376" t="str">
        <f>IF(AND('Sch B-1'!C18 ="",D18=""),"",(VLOOKUP(Q18,'Sch B'!$W$8:$Y$39,2,0)))</f>
        <v/>
      </c>
      <c r="F18" s="61"/>
      <c r="Q18" s="372" t="str">
        <f t="shared" si="0"/>
        <v>-</v>
      </c>
    </row>
    <row r="19" spans="1:17">
      <c r="A19" s="190"/>
      <c r="B19" s="231"/>
      <c r="C19" s="313"/>
      <c r="D19" s="313"/>
      <c r="E19" s="376" t="str">
        <f>IF(AND('Sch B-1'!C19 ="",D19=""),"",(VLOOKUP(Q19,'Sch B'!$W$8:$Y$39,2,0)))</f>
        <v/>
      </c>
      <c r="F19" s="61"/>
      <c r="Q19" s="372" t="str">
        <f t="shared" si="0"/>
        <v>-</v>
      </c>
    </row>
    <row r="20" spans="1:17">
      <c r="A20" s="190"/>
      <c r="B20" s="231"/>
      <c r="C20" s="313"/>
      <c r="D20" s="313"/>
      <c r="E20" s="376" t="str">
        <f>IF(AND('Sch B-1'!C20 ="",D20=""),"",(VLOOKUP(Q20,'Sch B'!$W$8:$Y$39,2,0)))</f>
        <v/>
      </c>
      <c r="F20" s="61"/>
      <c r="Q20" s="372" t="str">
        <f t="shared" si="0"/>
        <v>-</v>
      </c>
    </row>
    <row r="21" spans="1:17">
      <c r="A21" s="190"/>
      <c r="B21" s="231"/>
      <c r="C21" s="313"/>
      <c r="D21" s="313"/>
      <c r="E21" s="376" t="str">
        <f>IF(AND('Sch B-1'!C21 ="",D21=""),"",(VLOOKUP(Q21,'Sch B'!$W$8:$Y$39,2,0)))</f>
        <v/>
      </c>
      <c r="F21" s="61"/>
      <c r="Q21" s="372" t="str">
        <f t="shared" si="0"/>
        <v>-</v>
      </c>
    </row>
    <row r="22" spans="1:17">
      <c r="A22" s="190"/>
      <c r="B22" s="231"/>
      <c r="C22" s="313"/>
      <c r="D22" s="313"/>
      <c r="E22" s="376" t="str">
        <f>IF(AND('Sch B-1'!C22 ="",D22=""),"",(VLOOKUP(Q22,'Sch B'!$W$8:$Y$39,2,0)))</f>
        <v/>
      </c>
      <c r="F22" s="61"/>
      <c r="Q22" s="372" t="str">
        <f t="shared" si="0"/>
        <v>-</v>
      </c>
    </row>
    <row r="23" spans="1:17">
      <c r="A23" s="190"/>
      <c r="B23" s="231"/>
      <c r="C23" s="313"/>
      <c r="D23" s="313"/>
      <c r="E23" s="376" t="str">
        <f>IF(AND('Sch B-1'!C23 ="",D23=""),"",(VLOOKUP(Q23,'Sch B'!$W$8:$Y$39,2,0)))</f>
        <v/>
      </c>
      <c r="F23" s="61"/>
      <c r="Q23" s="372" t="str">
        <f t="shared" si="0"/>
        <v>-</v>
      </c>
    </row>
    <row r="24" spans="1:17">
      <c r="A24" s="190"/>
      <c r="B24" s="231"/>
      <c r="C24" s="313"/>
      <c r="D24" s="313"/>
      <c r="E24" s="376" t="str">
        <f>IF(AND('Sch B-1'!C24 ="",D24=""),"",(VLOOKUP(Q24,'Sch B'!$W$8:$Y$39,2,0)))</f>
        <v/>
      </c>
      <c r="F24" s="61"/>
      <c r="Q24" s="372" t="str">
        <f t="shared" si="0"/>
        <v>-</v>
      </c>
    </row>
    <row r="25" spans="1:17">
      <c r="A25" s="190"/>
      <c r="B25" s="231"/>
      <c r="C25" s="43"/>
      <c r="D25" s="43"/>
      <c r="E25" s="376" t="str">
        <f>IF(AND('Sch B-1'!C25 ="",D25=""),"",(VLOOKUP(Q25,'Sch B'!$W$8:$Y$39,2,0)))</f>
        <v/>
      </c>
      <c r="F25" s="61"/>
      <c r="Q25" s="372" t="str">
        <f t="shared" si="0"/>
        <v>-</v>
      </c>
    </row>
    <row r="26" spans="1:17">
      <c r="A26" s="190"/>
      <c r="B26" s="231"/>
      <c r="C26" s="43"/>
      <c r="D26" s="43"/>
      <c r="E26" s="376" t="str">
        <f>IF(AND('Sch B-1'!C26 ="",D26=""),"",(VLOOKUP(Q26,'Sch B'!$W$8:$Y$39,2,0)))</f>
        <v/>
      </c>
      <c r="F26" s="61"/>
      <c r="Q26" s="372" t="str">
        <f t="shared" si="0"/>
        <v>-</v>
      </c>
    </row>
    <row r="27" spans="1:17">
      <c r="A27" s="190"/>
      <c r="B27" s="231"/>
      <c r="C27" s="43"/>
      <c r="D27" s="43"/>
      <c r="E27" s="376" t="str">
        <f>IF(AND('Sch B-1'!C27 ="",D27=""),"",(VLOOKUP(Q27,'Sch B'!$W$8:$Y$39,2,0)))</f>
        <v/>
      </c>
      <c r="F27" s="61"/>
      <c r="Q27" s="372" t="str">
        <f t="shared" si="0"/>
        <v>-</v>
      </c>
    </row>
    <row r="28" spans="1:17">
      <c r="A28" s="190"/>
      <c r="B28" s="231"/>
      <c r="C28" s="43"/>
      <c r="D28" s="43"/>
      <c r="E28" s="376" t="str">
        <f>IF(AND('Sch B-1'!C28 ="",D28=""),"",(VLOOKUP(Q28,'Sch B'!$W$8:$Y$39,2,0)))</f>
        <v/>
      </c>
      <c r="F28" s="61"/>
      <c r="Q28" s="372" t="str">
        <f t="shared" si="0"/>
        <v>-</v>
      </c>
    </row>
    <row r="29" spans="1:17">
      <c r="A29" s="190"/>
      <c r="B29" s="231"/>
      <c r="C29" s="43"/>
      <c r="D29" s="43"/>
      <c r="E29" s="376" t="str">
        <f>IF(AND('Sch B-1'!C29 ="",D29=""),"",(VLOOKUP(Q29,'Sch B'!$W$8:$Y$39,2,0)))</f>
        <v/>
      </c>
      <c r="F29" s="61"/>
      <c r="Q29" s="372" t="str">
        <f t="shared" si="0"/>
        <v>-</v>
      </c>
    </row>
    <row r="30" spans="1:17">
      <c r="A30" s="190"/>
      <c r="B30" s="231"/>
      <c r="C30" s="313"/>
      <c r="D30" s="313"/>
      <c r="E30" s="376" t="str">
        <f>IF(AND('Sch B-1'!C30 ="",D30=""),"",(VLOOKUP(Q30,'Sch B'!$W$8:$Y$39,2,0)))</f>
        <v/>
      </c>
      <c r="F30" s="61"/>
      <c r="Q30" s="372" t="str">
        <f t="shared" si="0"/>
        <v>-</v>
      </c>
    </row>
    <row r="31" spans="1:17">
      <c r="A31" s="190"/>
      <c r="B31" s="231"/>
      <c r="C31" s="313"/>
      <c r="D31" s="313"/>
      <c r="E31" s="376" t="str">
        <f>IF(AND('Sch B-1'!C31 ="",D31=""),"",(VLOOKUP(Q31,'Sch B'!$W$8:$Y$39,2,0)))</f>
        <v/>
      </c>
      <c r="F31" s="61"/>
      <c r="Q31" s="372" t="str">
        <f t="shared" si="0"/>
        <v>-</v>
      </c>
    </row>
    <row r="32" spans="1:17">
      <c r="A32" s="190"/>
      <c r="B32" s="231"/>
      <c r="C32" s="43"/>
      <c r="D32" s="43"/>
      <c r="E32" s="376" t="str">
        <f>IF(AND('Sch B-1'!C32 ="",D32=""),"",(VLOOKUP(Q32,'Sch B'!$W$8:$Y$39,2,0)))</f>
        <v/>
      </c>
      <c r="F32" s="61"/>
      <c r="Q32" s="372" t="str">
        <f t="shared" si="0"/>
        <v>-</v>
      </c>
    </row>
    <row r="33" spans="1:17">
      <c r="A33" s="190"/>
      <c r="B33" s="231"/>
      <c r="C33" s="43"/>
      <c r="D33" s="43"/>
      <c r="E33" s="376" t="str">
        <f>IF(AND('Sch B-1'!C33 ="",D33=""),"",(VLOOKUP(Q33,'Sch B'!$W$8:$Y$39,2,0)))</f>
        <v/>
      </c>
      <c r="F33" s="61"/>
      <c r="Q33" s="372" t="str">
        <f t="shared" si="0"/>
        <v>-</v>
      </c>
    </row>
    <row r="34" spans="1:17">
      <c r="A34" s="190"/>
      <c r="B34" s="231"/>
      <c r="C34" s="43"/>
      <c r="D34" s="43"/>
      <c r="E34" s="376" t="str">
        <f>IF(AND('Sch B-1'!C34 ="",D34=""),"",(VLOOKUP(Q34,'Sch B'!$W$8:$Y$39,2,0)))</f>
        <v/>
      </c>
      <c r="F34" s="61"/>
      <c r="Q34" s="372" t="str">
        <f t="shared" si="0"/>
        <v>-</v>
      </c>
    </row>
    <row r="35" spans="1:17">
      <c r="A35" s="190"/>
      <c r="B35" s="231"/>
      <c r="C35" s="43"/>
      <c r="D35" s="43"/>
      <c r="E35" s="376" t="str">
        <f>IF(AND('Sch B-1'!C35 ="",D35=""),"",(VLOOKUP(Q35,'Sch B'!$W$8:$Y$39,2,0)))</f>
        <v/>
      </c>
      <c r="F35" s="61"/>
      <c r="Q35" s="372" t="str">
        <f t="shared" si="0"/>
        <v>-</v>
      </c>
    </row>
    <row r="36" spans="1:17">
      <c r="A36" s="190"/>
      <c r="B36" s="231"/>
      <c r="C36" s="43"/>
      <c r="D36" s="43"/>
      <c r="E36" s="376" t="str">
        <f>IF(AND('Sch B-1'!C36 ="",D36=""),"",(VLOOKUP(Q36,'Sch B'!$W$8:$Y$39,2,0)))</f>
        <v/>
      </c>
      <c r="F36" s="61"/>
      <c r="Q36" s="372" t="str">
        <f t="shared" si="0"/>
        <v>-</v>
      </c>
    </row>
    <row r="37" spans="1:17">
      <c r="A37" s="190"/>
      <c r="B37" s="230"/>
      <c r="C37" s="43"/>
      <c r="D37" s="43"/>
      <c r="E37" s="376" t="str">
        <f>IF(AND('Sch B-1'!C37 ="",D37=""),"",(VLOOKUP(Q37,'Sch B'!$W$8:$Y$39,2,0)))</f>
        <v/>
      </c>
      <c r="F37" s="61"/>
      <c r="Q37" s="372" t="str">
        <f t="shared" si="0"/>
        <v>-</v>
      </c>
    </row>
    <row r="38" spans="1:17">
      <c r="A38" s="190"/>
      <c r="B38" s="231"/>
      <c r="C38" s="43"/>
      <c r="D38" s="43"/>
      <c r="E38" s="376" t="str">
        <f>IF(AND('Sch B-1'!C38 ="",D38=""),"",(VLOOKUP(Q38,'Sch B'!$W$8:$Y$39,2,0)))</f>
        <v/>
      </c>
      <c r="F38" s="61"/>
      <c r="Q38" s="372" t="str">
        <f t="shared" si="0"/>
        <v>-</v>
      </c>
    </row>
    <row r="39" spans="1:17">
      <c r="A39" s="190"/>
      <c r="B39" s="231"/>
      <c r="C39" s="43"/>
      <c r="D39" s="43"/>
      <c r="E39" s="376" t="str">
        <f>IF(AND('Sch B-1'!C39 ="",D39=""),"",(VLOOKUP(Q39,'Sch B'!$W$8:$Y$39,2,0)))</f>
        <v/>
      </c>
      <c r="F39" s="61"/>
      <c r="Q39" s="372" t="str">
        <f t="shared" si="0"/>
        <v>-</v>
      </c>
    </row>
    <row r="40" spans="1:17">
      <c r="A40" s="190"/>
      <c r="B40" s="191"/>
      <c r="C40" s="43"/>
      <c r="D40" s="43"/>
      <c r="E40" s="376" t="str">
        <f>IF(AND('Sch B-1'!C40 ="",D40=""),"",(VLOOKUP(Q40,'Sch B'!$W$8:$Y$39,2,0)))</f>
        <v/>
      </c>
      <c r="F40" s="61"/>
      <c r="Q40" s="372" t="str">
        <f t="shared" si="0"/>
        <v>-</v>
      </c>
    </row>
    <row r="41" spans="1:17">
      <c r="A41" s="190"/>
      <c r="B41" s="191"/>
      <c r="C41" s="43"/>
      <c r="D41" s="43"/>
      <c r="E41" s="376" t="str">
        <f>IF(AND('Sch B-1'!C41 ="",D41=""),"",(VLOOKUP(Q41,'Sch B'!$W$8:$Y$39,2,0)))</f>
        <v/>
      </c>
      <c r="F41" s="61"/>
      <c r="Q41" s="372" t="str">
        <f t="shared" si="0"/>
        <v>-</v>
      </c>
    </row>
    <row r="42" spans="1:17">
      <c r="A42" s="190"/>
      <c r="B42" s="191"/>
      <c r="C42" s="43"/>
      <c r="D42" s="43"/>
      <c r="E42" s="376" t="str">
        <f>IF(AND('Sch B-1'!C42 ="",D42=""),"",(VLOOKUP(Q42,'Sch B'!$W$8:$Y$39,2,0)))</f>
        <v/>
      </c>
      <c r="F42" s="61"/>
      <c r="Q42" s="372" t="str">
        <f t="shared" si="0"/>
        <v>-</v>
      </c>
    </row>
    <row r="43" spans="1:17">
      <c r="A43" s="190"/>
      <c r="B43" s="191"/>
      <c r="C43" s="43"/>
      <c r="D43" s="43"/>
      <c r="E43" s="376" t="str">
        <f>IF(AND('Sch B-1'!C43 ="",D43=""),"",(VLOOKUP(Q43,'Sch B'!$W$8:$Y$39,2,0)))</f>
        <v/>
      </c>
      <c r="F43" s="61"/>
      <c r="Q43" s="372" t="str">
        <f t="shared" si="0"/>
        <v>-</v>
      </c>
    </row>
    <row r="44" spans="1:17">
      <c r="A44" s="190"/>
      <c r="B44" s="191"/>
      <c r="C44" s="43"/>
      <c r="D44" s="43"/>
      <c r="E44" s="376" t="str">
        <f>IF(AND('Sch B-1'!C44 ="",D44=""),"",(VLOOKUP(Q44,'Sch B'!$W$8:$Y$39,2,0)))</f>
        <v/>
      </c>
      <c r="F44" s="61"/>
      <c r="Q44" s="372" t="str">
        <f t="shared" si="0"/>
        <v>-</v>
      </c>
    </row>
    <row r="45" spans="1:17">
      <c r="A45" s="190"/>
      <c r="B45" s="191"/>
      <c r="C45" s="43"/>
      <c r="D45" s="43"/>
      <c r="E45" s="376" t="str">
        <f>IF(AND('Sch B-1'!C45 ="",D45=""),"",(VLOOKUP(Q45,'Sch B'!$W$8:$Y$39,2,0)))</f>
        <v/>
      </c>
      <c r="F45" s="61"/>
      <c r="Q45" s="372" t="str">
        <f t="shared" si="0"/>
        <v>-</v>
      </c>
    </row>
    <row r="46" spans="1:17">
      <c r="A46" s="190"/>
      <c r="B46" s="191"/>
      <c r="C46" s="43"/>
      <c r="D46" s="43"/>
      <c r="E46" s="376" t="str">
        <f>IF(AND('Sch B-1'!C46 ="",D46=""),"",(VLOOKUP(Q46,'Sch B'!$W$8:$Y$39,2,0)))</f>
        <v/>
      </c>
      <c r="F46" s="61"/>
      <c r="Q46" s="372" t="str">
        <f t="shared" si="0"/>
        <v>-</v>
      </c>
    </row>
    <row r="47" spans="1:17">
      <c r="A47" s="190"/>
      <c r="B47" s="191"/>
      <c r="C47" s="43"/>
      <c r="D47" s="43"/>
      <c r="E47" s="376" t="str">
        <f>IF(AND('Sch B-1'!C47 ="",D47=""),"",(VLOOKUP(Q47,'Sch B'!$W$8:$Y$39,2,0)))</f>
        <v/>
      </c>
      <c r="F47" s="61"/>
      <c r="Q47" s="372" t="str">
        <f t="shared" si="0"/>
        <v>-</v>
      </c>
    </row>
    <row r="48" spans="1:17">
      <c r="A48" s="190"/>
      <c r="B48" s="191"/>
      <c r="C48" s="43"/>
      <c r="D48" s="43"/>
      <c r="E48" s="376" t="str">
        <f>IF(AND('Sch B-1'!C48 ="",D48=""),"",(VLOOKUP(Q48,'Sch B'!$W$8:$Y$39,2,0)))</f>
        <v/>
      </c>
      <c r="F48" s="61"/>
      <c r="Q48" s="372" t="str">
        <f t="shared" si="0"/>
        <v>-</v>
      </c>
    </row>
    <row r="49" spans="1:17">
      <c r="A49" s="190"/>
      <c r="B49" s="191"/>
      <c r="C49" s="43"/>
      <c r="D49" s="43"/>
      <c r="E49" s="376" t="str">
        <f>IF(AND('Sch B-1'!C49 ="",D49=""),"",(VLOOKUP(Q49,'Sch B'!$W$8:$Y$39,2,0)))</f>
        <v/>
      </c>
      <c r="F49" s="61"/>
      <c r="Q49" s="372" t="str">
        <f t="shared" si="0"/>
        <v>-</v>
      </c>
    </row>
    <row r="50" spans="1:17">
      <c r="A50" s="190"/>
      <c r="B50" s="191"/>
      <c r="C50" s="313"/>
      <c r="D50" s="313"/>
      <c r="E50" s="376" t="str">
        <f>IF(AND('Sch B-1'!C50 ="",D50=""),"",(VLOOKUP(Q50,'Sch B'!$W$8:$Y$39,2,0)))</f>
        <v/>
      </c>
      <c r="F50" s="61"/>
      <c r="Q50" s="372" t="str">
        <f t="shared" si="0"/>
        <v>-</v>
      </c>
    </row>
    <row r="51" spans="1:17">
      <c r="A51" s="190"/>
      <c r="B51" s="191"/>
      <c r="C51" s="313"/>
      <c r="D51" s="313"/>
      <c r="E51" s="376" t="str">
        <f>IF(AND('Sch B-1'!C51 ="",D51=""),"",(VLOOKUP(Q51,'Sch B'!$W$8:$Y$39,2,0)))</f>
        <v/>
      </c>
      <c r="F51" s="61"/>
      <c r="Q51" s="372" t="str">
        <f t="shared" si="0"/>
        <v>-</v>
      </c>
    </row>
    <row r="52" spans="1:17">
      <c r="A52" s="190"/>
      <c r="B52" s="191"/>
      <c r="C52" s="313"/>
      <c r="D52" s="313"/>
      <c r="E52" s="376" t="str">
        <f>IF(AND('Sch B-1'!C52 ="",D52=""),"",(VLOOKUP(Q52,'Sch B'!$W$8:$Y$39,2,0)))</f>
        <v/>
      </c>
      <c r="F52" s="61"/>
      <c r="Q52" s="372" t="str">
        <f t="shared" si="0"/>
        <v>-</v>
      </c>
    </row>
    <row r="53" spans="1:17">
      <c r="A53" s="190"/>
      <c r="B53" s="191"/>
      <c r="C53" s="313"/>
      <c r="D53" s="313"/>
      <c r="E53" s="377" t="str">
        <f>IF(AND('Sch B-1'!C53 ="",D53=""),"",(VLOOKUP(Q53,'Sch B'!$W$8:$Y$39,2,0)))</f>
        <v/>
      </c>
      <c r="F53" s="61"/>
      <c r="Q53" s="372" t="str">
        <f t="shared" si="0"/>
        <v>-</v>
      </c>
    </row>
    <row r="54" spans="1:17">
      <c r="A54" s="1"/>
      <c r="B54" s="1"/>
      <c r="C54" s="1"/>
      <c r="D54" s="1"/>
      <c r="E54" s="1"/>
      <c r="F54" s="1"/>
    </row>
    <row r="55" spans="1:17" ht="13.8" thickBot="1">
      <c r="A55" s="1" t="s">
        <v>116</v>
      </c>
      <c r="B55" s="44"/>
      <c r="C55" s="44"/>
      <c r="D55" s="44"/>
      <c r="E55" s="1"/>
      <c r="F55" s="134">
        <f>SUM(F13:F53)</f>
        <v>0</v>
      </c>
    </row>
    <row r="56" spans="1:17">
      <c r="A56" s="44"/>
      <c r="B56" s="44"/>
      <c r="C56" s="44"/>
      <c r="D56" s="44"/>
      <c r="E56" s="44"/>
      <c r="F56" s="44"/>
    </row>
    <row r="57" spans="1:17" ht="13.8" thickBot="1">
      <c r="A57" s="44"/>
      <c r="B57" s="1" t="s">
        <v>117</v>
      </c>
      <c r="C57" s="44"/>
      <c r="D57" s="44"/>
      <c r="E57" s="44"/>
      <c r="F57" s="135">
        <f>'Sch B'!E41</f>
        <v>0</v>
      </c>
    </row>
    <row r="58" spans="1:17" ht="13.8" thickBot="1">
      <c r="A58" s="44"/>
      <c r="B58" s="1" t="s">
        <v>118</v>
      </c>
      <c r="C58" s="44"/>
      <c r="D58" s="44"/>
      <c r="E58" s="44"/>
      <c r="F58" s="136">
        <f>F57-F55</f>
        <v>0</v>
      </c>
    </row>
    <row r="59" spans="1:17" ht="13.8" thickTop="1">
      <c r="A59" s="44"/>
      <c r="B59" s="44"/>
      <c r="C59" s="44"/>
      <c r="D59" s="44"/>
      <c r="E59" s="44"/>
      <c r="F59" s="44"/>
    </row>
    <row r="60" spans="1:17">
      <c r="A60" s="137"/>
      <c r="B60" s="44"/>
      <c r="C60" s="44"/>
      <c r="D60" s="44"/>
      <c r="E60" s="137"/>
      <c r="F60" s="44"/>
    </row>
    <row r="61" spans="1:17">
      <c r="A61" s="44"/>
      <c r="B61" s="44"/>
      <c r="C61" s="44"/>
      <c r="D61" s="44"/>
      <c r="E61" s="44"/>
      <c r="F61" s="44"/>
    </row>
    <row r="62" spans="1:17" ht="15.6">
      <c r="A62" s="48" t="s">
        <v>119</v>
      </c>
      <c r="B62" s="46" t="s">
        <v>471</v>
      </c>
      <c r="C62" s="44"/>
      <c r="D62" s="44"/>
      <c r="E62" s="138"/>
      <c r="F62" s="44"/>
    </row>
    <row r="63" spans="1:17">
      <c r="A63" s="44"/>
      <c r="B63" s="1"/>
      <c r="C63" s="44"/>
      <c r="D63" s="44"/>
      <c r="E63" s="44"/>
      <c r="F63" s="44"/>
    </row>
    <row r="64" spans="1:17">
      <c r="A64" s="44"/>
      <c r="B64" s="44"/>
      <c r="C64" s="44"/>
      <c r="D64" s="44"/>
      <c r="E64" s="44"/>
      <c r="F64" s="44"/>
    </row>
    <row r="65" spans="1:6">
      <c r="A65" s="1"/>
      <c r="B65" s="44"/>
      <c r="C65" s="44"/>
      <c r="D65" s="44"/>
      <c r="E65" s="1"/>
      <c r="F65" s="44"/>
    </row>
  </sheetData>
  <sheetProtection algorithmName="SHA-512" hashValue="P7+YRvD09Zdry31D5CRDuAiOL1r+len103LSaR8AqEptv3Pki7uK5xhpz4bOzXFeJ9ZFIXXeJNhAq3d4ux5o+g==" saltValue="2dc9ij5UjBhXWQaCqEW8tg==" spinCount="100000" sheet="1" objects="1" scenarios="1"/>
  <mergeCells count="1">
    <mergeCell ref="C12:F12"/>
  </mergeCells>
  <phoneticPr fontId="18" type="noConversion"/>
  <conditionalFormatting sqref="F58">
    <cfRule type="cellIs" dxfId="16" priority="1" stopIfTrue="1" operator="greaterThan">
      <formula>0</formula>
    </cfRule>
    <cfRule type="cellIs" dxfId="15" priority="2" stopIfTrue="1" operator="lessThan">
      <formula>0</formula>
    </cfRule>
  </conditionalFormatting>
  <pageMargins left="0.75" right="0.75" top="1" bottom="1" header="0.5" footer="0.5"/>
  <pageSetup scale="81" orientation="portrait" r:id="rId1"/>
  <headerFooter alignWithMargins="0">
    <oddFooter>&amp;L&amp;D
&amp;Z&amp;F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S218"/>
  <sheetViews>
    <sheetView showGridLines="0" zoomScaleNormal="100" workbookViewId="0">
      <selection activeCell="D10" sqref="D10"/>
    </sheetView>
  </sheetViews>
  <sheetFormatPr defaultColWidth="8.88671875" defaultRowHeight="15" customHeight="1"/>
  <cols>
    <col min="1" max="1" width="12.6640625" style="1" customWidth="1"/>
    <col min="2" max="2" width="13.33203125" style="149" bestFit="1" customWidth="1"/>
    <col min="3" max="3" width="62.88671875" style="1" customWidth="1"/>
    <col min="4" max="4" width="28.6640625" style="1" customWidth="1"/>
    <col min="5" max="5" width="30.109375" style="1" customWidth="1"/>
    <col min="6" max="6" width="34" style="1" customWidth="1"/>
    <col min="7" max="8" width="18.44140625" style="1" customWidth="1"/>
    <col min="9" max="9" width="8.88671875" style="1"/>
    <col min="10" max="10" width="16.6640625" style="1" customWidth="1"/>
    <col min="11" max="16" width="8.88671875" style="1"/>
    <col min="17" max="20" width="8.88671875" style="1" hidden="1" customWidth="1"/>
    <col min="21" max="16384" width="8.88671875" style="1"/>
  </cols>
  <sheetData>
    <row r="1" spans="1:26" ht="15" customHeight="1">
      <c r="A1" s="17">
        <f>'Sch A pg 2'!A1</f>
        <v>0</v>
      </c>
      <c r="D1" s="44" t="s">
        <v>499</v>
      </c>
      <c r="G1" s="18"/>
      <c r="H1" s="18" t="s">
        <v>645</v>
      </c>
    </row>
    <row r="2" spans="1:26" ht="15" customHeight="1">
      <c r="A2" s="19">
        <f>'Sch A pg 1'!C39</f>
        <v>0</v>
      </c>
      <c r="B2" s="19">
        <f>'Sch A pg 1'!G39</f>
        <v>0</v>
      </c>
      <c r="D2" s="139"/>
      <c r="E2" s="140"/>
      <c r="G2" s="18"/>
      <c r="H2" s="18" t="s">
        <v>121</v>
      </c>
    </row>
    <row r="3" spans="1:26" ht="15" customHeight="1">
      <c r="A3" s="79"/>
      <c r="B3" s="148"/>
      <c r="E3" s="140"/>
      <c r="G3" s="18"/>
      <c r="H3" s="18" t="s">
        <v>122</v>
      </c>
      <c r="Z3" s="374" t="s">
        <v>624</v>
      </c>
    </row>
    <row r="4" spans="1:26" ht="15" customHeight="1">
      <c r="A4" s="55"/>
      <c r="B4" s="148"/>
      <c r="C4" s="55"/>
      <c r="D4" s="55"/>
      <c r="E4" s="55"/>
      <c r="F4" s="55"/>
    </row>
    <row r="5" spans="1:26" ht="15" customHeight="1">
      <c r="A5" s="141" t="s">
        <v>1</v>
      </c>
      <c r="B5" s="176" t="s">
        <v>2</v>
      </c>
      <c r="C5" s="141" t="s">
        <v>60</v>
      </c>
      <c r="D5" s="176" t="s">
        <v>61</v>
      </c>
      <c r="E5" s="141" t="s">
        <v>62</v>
      </c>
      <c r="F5" s="141" t="s">
        <v>63</v>
      </c>
      <c r="G5" s="142" t="s">
        <v>123</v>
      </c>
      <c r="H5" s="142" t="s">
        <v>376</v>
      </c>
    </row>
    <row r="6" spans="1:26" ht="15" customHeight="1">
      <c r="A6" s="30" t="s">
        <v>124</v>
      </c>
      <c r="B6" s="131" t="s">
        <v>65</v>
      </c>
      <c r="C6" s="30" t="s">
        <v>66</v>
      </c>
      <c r="D6" s="30" t="s">
        <v>125</v>
      </c>
      <c r="E6" s="237" t="s">
        <v>490</v>
      </c>
      <c r="F6" s="30" t="s">
        <v>126</v>
      </c>
      <c r="G6" s="30" t="s">
        <v>418</v>
      </c>
      <c r="H6" s="30" t="s">
        <v>419</v>
      </c>
    </row>
    <row r="7" spans="1:26" ht="15" customHeight="1">
      <c r="A7" s="30" t="s">
        <v>69</v>
      </c>
      <c r="B7" s="131" t="s">
        <v>70</v>
      </c>
      <c r="D7" s="30" t="s">
        <v>128</v>
      </c>
      <c r="E7" s="30" t="s">
        <v>129</v>
      </c>
      <c r="F7" s="30" t="s">
        <v>130</v>
      </c>
      <c r="G7" s="106"/>
      <c r="H7" s="106"/>
    </row>
    <row r="8" spans="1:26" ht="15" customHeight="1">
      <c r="F8" s="30" t="s">
        <v>131</v>
      </c>
    </row>
    <row r="9" spans="1:26" ht="15" customHeight="1">
      <c r="A9" s="131"/>
      <c r="B9" s="131"/>
      <c r="C9" s="30" t="s">
        <v>133</v>
      </c>
      <c r="D9" s="55"/>
      <c r="E9" s="55"/>
      <c r="F9" s="55"/>
      <c r="G9" s="143"/>
      <c r="H9" s="143"/>
    </row>
    <row r="10" spans="1:26" ht="15" customHeight="1">
      <c r="A10" s="131" t="s">
        <v>132</v>
      </c>
      <c r="B10" s="131" t="s">
        <v>132</v>
      </c>
      <c r="C10" s="2" t="s">
        <v>134</v>
      </c>
      <c r="D10" s="293"/>
      <c r="E10" s="317">
        <f>SUMIFS('Sch C-1'!$F$13:$F$72,'Sch C-1'!$C$13:$C$72,'Sch C'!A10,'Sch C-1'!$D$13:$D$72,'Sch C'!B10)</f>
        <v>0</v>
      </c>
      <c r="F10" s="145">
        <f t="shared" ref="F10:F45" si="0">IF(D10+E10=0,0,D10+E10)</f>
        <v>0</v>
      </c>
      <c r="G10" s="185"/>
      <c r="H10" s="185"/>
      <c r="Q10" s="1" t="str">
        <f>_xlfn.CONCAT(A10,"-",B10)</f>
        <v>010-010</v>
      </c>
      <c r="T10" s="1" t="s">
        <v>134</v>
      </c>
    </row>
    <row r="11" spans="1:26" ht="15" customHeight="1">
      <c r="A11" s="131" t="s">
        <v>132</v>
      </c>
      <c r="B11" s="131" t="s">
        <v>135</v>
      </c>
      <c r="C11" s="2" t="s">
        <v>136</v>
      </c>
      <c r="D11" s="293"/>
      <c r="E11" s="317">
        <f>SUMIFS('Sch C-1'!$F$13:$F$72,'Sch C-1'!$C$13:$C$72,'Sch C'!A11,'Sch C-1'!$D$13:$D$72,'Sch C'!B11)</f>
        <v>0</v>
      </c>
      <c r="F11" s="145">
        <f t="shared" si="0"/>
        <v>0</v>
      </c>
      <c r="G11" s="185"/>
      <c r="H11" s="185"/>
      <c r="Q11" s="1" t="str">
        <f>_xlfn.CONCAT(A11,"-",B11)</f>
        <v>010-011</v>
      </c>
      <c r="T11" s="1" t="s">
        <v>136</v>
      </c>
    </row>
    <row r="12" spans="1:26" ht="15" customHeight="1">
      <c r="A12" s="131" t="s">
        <v>132</v>
      </c>
      <c r="B12" s="131" t="s">
        <v>137</v>
      </c>
      <c r="C12" s="2" t="s">
        <v>138</v>
      </c>
      <c r="D12" s="293"/>
      <c r="E12" s="317">
        <f>SUMIFS('Sch C-1'!$F$13:$F$72,'Sch C-1'!$C$13:$C$72,'Sch C'!A12,'Sch C-1'!$D$13:$D$72,'Sch C'!B12)</f>
        <v>0</v>
      </c>
      <c r="F12" s="145">
        <f t="shared" si="0"/>
        <v>0</v>
      </c>
      <c r="G12" s="185"/>
      <c r="H12" s="185"/>
      <c r="Q12" s="1" t="str">
        <f t="shared" ref="Q12:Q27" si="1">_xlfn.CONCAT(A12,"-",B12)</f>
        <v>010-012</v>
      </c>
      <c r="T12" s="1" t="s">
        <v>138</v>
      </c>
    </row>
    <row r="13" spans="1:26" ht="15" customHeight="1">
      <c r="A13" s="131" t="s">
        <v>132</v>
      </c>
      <c r="B13" s="131" t="s">
        <v>139</v>
      </c>
      <c r="C13" s="2" t="s">
        <v>140</v>
      </c>
      <c r="D13" s="293"/>
      <c r="E13" s="317">
        <f>SUMIFS('Sch C-1'!$F$13:$F$72,'Sch C-1'!$C$13:$C$72,'Sch C'!A13,'Sch C-1'!$D$13:$D$72,'Sch C'!B13)</f>
        <v>0</v>
      </c>
      <c r="F13" s="145">
        <f t="shared" si="0"/>
        <v>0</v>
      </c>
      <c r="Q13" s="1" t="str">
        <f t="shared" si="1"/>
        <v>010-040</v>
      </c>
      <c r="T13" s="1" t="s">
        <v>140</v>
      </c>
    </row>
    <row r="14" spans="1:26" ht="15" customHeight="1">
      <c r="A14" s="131" t="s">
        <v>132</v>
      </c>
      <c r="B14" s="131" t="s">
        <v>141</v>
      </c>
      <c r="C14" s="2" t="s">
        <v>142</v>
      </c>
      <c r="D14" s="293"/>
      <c r="E14" s="317">
        <f>SUMIFS('Sch C-1'!$F$13:$F$72,'Sch C-1'!$C$13:$C$72,'Sch C'!A14,'Sch C-1'!$D$13:$D$72,'Sch C'!B14)</f>
        <v>0</v>
      </c>
      <c r="F14" s="145">
        <f t="shared" si="0"/>
        <v>0</v>
      </c>
      <c r="Q14" s="1" t="str">
        <f t="shared" si="1"/>
        <v>010-051</v>
      </c>
      <c r="T14" s="1" t="s">
        <v>142</v>
      </c>
    </row>
    <row r="15" spans="1:26" ht="15" customHeight="1">
      <c r="A15" s="131" t="s">
        <v>132</v>
      </c>
      <c r="B15" s="131" t="s">
        <v>143</v>
      </c>
      <c r="C15" s="2" t="s">
        <v>144</v>
      </c>
      <c r="D15" s="293"/>
      <c r="E15" s="317">
        <f>SUMIFS('Sch C-1'!$F$13:$F$72,'Sch C-1'!$C$13:$C$72,'Sch C'!A15,'Sch C-1'!$D$13:$D$72,'Sch C'!B15)</f>
        <v>0</v>
      </c>
      <c r="F15" s="145">
        <f t="shared" si="0"/>
        <v>0</v>
      </c>
      <c r="K15" s="44" t="s">
        <v>630</v>
      </c>
      <c r="Q15" s="1" t="str">
        <f t="shared" si="1"/>
        <v>010-060</v>
      </c>
      <c r="T15" s="1" t="s">
        <v>144</v>
      </c>
    </row>
    <row r="16" spans="1:26" ht="15" customHeight="1">
      <c r="A16" s="131" t="s">
        <v>132</v>
      </c>
      <c r="B16" s="131" t="s">
        <v>145</v>
      </c>
      <c r="C16" s="2" t="s">
        <v>146</v>
      </c>
      <c r="D16" s="293"/>
      <c r="E16" s="317">
        <f>SUMIFS('Sch C-1'!$F$13:$F$72,'Sch C-1'!$C$13:$C$72,'Sch C'!A16,'Sch C-1'!$D$13:$D$72,'Sch C'!B16)</f>
        <v>0</v>
      </c>
      <c r="F16" s="145">
        <f t="shared" si="0"/>
        <v>0</v>
      </c>
      <c r="Q16" s="1" t="str">
        <f t="shared" si="1"/>
        <v>010-070</v>
      </c>
      <c r="T16" s="1" t="s">
        <v>146</v>
      </c>
    </row>
    <row r="17" spans="1:20" ht="15" customHeight="1">
      <c r="A17" s="131" t="s">
        <v>132</v>
      </c>
      <c r="B17" s="131" t="s">
        <v>147</v>
      </c>
      <c r="C17" s="2" t="s">
        <v>148</v>
      </c>
      <c r="D17" s="293"/>
      <c r="E17" s="317">
        <f>SUMIFS('Sch C-1'!$F$13:$F$72,'Sch C-1'!$C$13:$C$72,'Sch C'!A17,'Sch C-1'!$D$13:$D$72,'Sch C'!B17)</f>
        <v>0</v>
      </c>
      <c r="F17" s="145">
        <f t="shared" si="0"/>
        <v>0</v>
      </c>
      <c r="Q17" s="1" t="str">
        <f t="shared" si="1"/>
        <v>010-080</v>
      </c>
      <c r="T17" s="1" t="s">
        <v>148</v>
      </c>
    </row>
    <row r="18" spans="1:20" ht="15" customHeight="1">
      <c r="A18" s="131" t="s">
        <v>132</v>
      </c>
      <c r="B18" s="131" t="s">
        <v>149</v>
      </c>
      <c r="C18" s="2" t="s">
        <v>87</v>
      </c>
      <c r="D18" s="293"/>
      <c r="E18" s="317">
        <f>SUMIFS('Sch C-1'!$F$13:$F$72,'Sch C-1'!$C$13:$C$72,'Sch C'!A18,'Sch C-1'!$D$13:$D$72,'Sch C'!B18)</f>
        <v>0</v>
      </c>
      <c r="F18" s="145">
        <f t="shared" si="0"/>
        <v>0</v>
      </c>
      <c r="Q18" s="1" t="str">
        <f t="shared" si="1"/>
        <v>010-090</v>
      </c>
      <c r="T18" s="1" t="s">
        <v>87</v>
      </c>
    </row>
    <row r="19" spans="1:20" ht="15" customHeight="1">
      <c r="A19" s="131" t="s">
        <v>132</v>
      </c>
      <c r="B19" s="131" t="s">
        <v>150</v>
      </c>
      <c r="C19" s="2" t="s">
        <v>151</v>
      </c>
      <c r="D19" s="293"/>
      <c r="E19" s="317">
        <f>SUMIFS('Sch C-1'!$F$13:$F$72,'Sch C-1'!$C$13:$C$72,'Sch C'!A19,'Sch C-1'!$D$13:$D$72,'Sch C'!B19)</f>
        <v>0</v>
      </c>
      <c r="F19" s="145">
        <f t="shared" si="0"/>
        <v>0</v>
      </c>
      <c r="Q19" s="1" t="str">
        <f t="shared" si="1"/>
        <v>010-100</v>
      </c>
      <c r="T19" s="1" t="s">
        <v>151</v>
      </c>
    </row>
    <row r="20" spans="1:20" ht="15" customHeight="1">
      <c r="A20" s="131" t="s">
        <v>132</v>
      </c>
      <c r="B20" s="131" t="s">
        <v>152</v>
      </c>
      <c r="C20" s="232" t="s">
        <v>307</v>
      </c>
      <c r="D20" s="293"/>
      <c r="E20" s="317">
        <f>SUMIFS('Sch C-1'!$F$13:$F$72,'Sch C-1'!$C$13:$C$72,'Sch C'!A20,'Sch C-1'!$D$13:$D$72,'Sch C'!B20)</f>
        <v>0</v>
      </c>
      <c r="F20" s="145">
        <f t="shared" si="0"/>
        <v>0</v>
      </c>
      <c r="Q20" s="1" t="str">
        <f t="shared" si="1"/>
        <v>010-110</v>
      </c>
      <c r="T20" s="1" t="s">
        <v>307</v>
      </c>
    </row>
    <row r="21" spans="1:20" ht="15" customHeight="1">
      <c r="A21" s="131" t="s">
        <v>132</v>
      </c>
      <c r="B21" s="131" t="s">
        <v>153</v>
      </c>
      <c r="C21" s="2" t="s">
        <v>154</v>
      </c>
      <c r="D21" s="293"/>
      <c r="E21" s="317">
        <f>SUMIFS('Sch C-1'!$F$13:$F$72,'Sch C-1'!$C$13:$C$72,'Sch C'!A21,'Sch C-1'!$D$13:$D$72,'Sch C'!B21)</f>
        <v>0</v>
      </c>
      <c r="F21" s="145">
        <f t="shared" si="0"/>
        <v>0</v>
      </c>
      <c r="Q21" s="1" t="str">
        <f t="shared" si="1"/>
        <v>010-120</v>
      </c>
      <c r="T21" s="1" t="s">
        <v>154</v>
      </c>
    </row>
    <row r="22" spans="1:20" ht="15" customHeight="1">
      <c r="A22" s="131" t="s">
        <v>132</v>
      </c>
      <c r="B22" s="131" t="s">
        <v>155</v>
      </c>
      <c r="C22" s="2" t="s">
        <v>156</v>
      </c>
      <c r="D22" s="293"/>
      <c r="E22" s="317">
        <f>SUMIFS('Sch C-1'!$F$13:$F$72,'Sch C-1'!$C$13:$C$72,'Sch C'!A22,'Sch C-1'!$D$13:$D$72,'Sch C'!B22)</f>
        <v>0</v>
      </c>
      <c r="F22" s="145">
        <f t="shared" si="0"/>
        <v>0</v>
      </c>
      <c r="Q22" s="1" t="str">
        <f t="shared" si="1"/>
        <v>010-130</v>
      </c>
      <c r="T22" s="1" t="s">
        <v>156</v>
      </c>
    </row>
    <row r="23" spans="1:20" ht="15" customHeight="1">
      <c r="A23" s="131" t="s">
        <v>132</v>
      </c>
      <c r="B23" s="131" t="s">
        <v>157</v>
      </c>
      <c r="C23" s="2" t="s">
        <v>158</v>
      </c>
      <c r="D23" s="293"/>
      <c r="E23" s="317">
        <f>SUMIFS('Sch C-1'!$F$13:$F$72,'Sch C-1'!$C$13:$C$72,'Sch C'!A23,'Sch C-1'!$D$13:$D$72,'Sch C'!B23)</f>
        <v>0</v>
      </c>
      <c r="F23" s="145">
        <f t="shared" si="0"/>
        <v>0</v>
      </c>
      <c r="Q23" s="1" t="str">
        <f t="shared" si="1"/>
        <v>010-140</v>
      </c>
      <c r="T23" s="1" t="s">
        <v>158</v>
      </c>
    </row>
    <row r="24" spans="1:20" ht="15" customHeight="1">
      <c r="A24" s="131" t="s">
        <v>132</v>
      </c>
      <c r="B24" s="131" t="s">
        <v>159</v>
      </c>
      <c r="C24" s="2" t="s">
        <v>160</v>
      </c>
      <c r="D24" s="293"/>
      <c r="E24" s="317">
        <f>SUMIFS('Sch C-1'!$F$13:$F$72,'Sch C-1'!$C$13:$C$72,'Sch C'!A24,'Sch C-1'!$D$13:$D$72,'Sch C'!B24)</f>
        <v>0</v>
      </c>
      <c r="F24" s="145">
        <f t="shared" si="0"/>
        <v>0</v>
      </c>
      <c r="Q24" s="1" t="str">
        <f t="shared" si="1"/>
        <v>010-150</v>
      </c>
      <c r="T24" s="1" t="s">
        <v>160</v>
      </c>
    </row>
    <row r="25" spans="1:20" ht="15" customHeight="1">
      <c r="A25" s="131" t="s">
        <v>132</v>
      </c>
      <c r="B25" s="131" t="s">
        <v>161</v>
      </c>
      <c r="C25" s="2" t="s">
        <v>162</v>
      </c>
      <c r="D25" s="293"/>
      <c r="E25" s="317">
        <f>SUMIFS('Sch C-1'!$F$13:$F$72,'Sch C-1'!$C$13:$C$72,'Sch C'!A25,'Sch C-1'!$D$13:$D$72,'Sch C'!B25)</f>
        <v>0</v>
      </c>
      <c r="F25" s="145">
        <f t="shared" si="0"/>
        <v>0</v>
      </c>
      <c r="Q25" s="1" t="str">
        <f t="shared" si="1"/>
        <v>010-160</v>
      </c>
      <c r="T25" s="1" t="s">
        <v>162</v>
      </c>
    </row>
    <row r="26" spans="1:20" ht="15" customHeight="1">
      <c r="A26" s="131" t="s">
        <v>132</v>
      </c>
      <c r="B26" s="131" t="s">
        <v>163</v>
      </c>
      <c r="C26" s="2" t="s">
        <v>164</v>
      </c>
      <c r="D26" s="293"/>
      <c r="E26" s="317">
        <f>SUMIFS('Sch C-1'!$F$13:$F$72,'Sch C-1'!$C$13:$C$72,'Sch C'!A26,'Sch C-1'!$D$13:$D$72,'Sch C'!B26)</f>
        <v>0</v>
      </c>
      <c r="F26" s="145">
        <f t="shared" si="0"/>
        <v>0</v>
      </c>
      <c r="Q26" s="1" t="str">
        <f t="shared" si="1"/>
        <v>010-170</v>
      </c>
      <c r="T26" s="1" t="s">
        <v>164</v>
      </c>
    </row>
    <row r="27" spans="1:20" ht="15" customHeight="1">
      <c r="A27" s="131" t="s">
        <v>132</v>
      </c>
      <c r="B27" s="131" t="s">
        <v>165</v>
      </c>
      <c r="C27" s="2" t="s">
        <v>166</v>
      </c>
      <c r="D27" s="293"/>
      <c r="E27" s="317">
        <f>SUMIFS('Sch C-1'!$F$13:$F$72,'Sch C-1'!$C$13:$C$72,'Sch C'!A27,'Sch C-1'!$D$13:$D$72,'Sch C'!B27)</f>
        <v>0</v>
      </c>
      <c r="F27" s="145">
        <f t="shared" si="0"/>
        <v>0</v>
      </c>
      <c r="Q27" s="1" t="str">
        <f t="shared" si="1"/>
        <v>010-180</v>
      </c>
      <c r="T27" s="1" t="s">
        <v>166</v>
      </c>
    </row>
    <row r="28" spans="1:20" ht="15" customHeight="1">
      <c r="A28" s="131" t="s">
        <v>132</v>
      </c>
      <c r="B28" s="131" t="s">
        <v>167</v>
      </c>
      <c r="C28" s="2" t="s">
        <v>168</v>
      </c>
      <c r="D28" s="293"/>
      <c r="E28" s="295">
        <f>SUMIFS('Sch C-1'!$F$13:$F$72,'Sch C-1'!$C$13:$C$72,'Sch C'!A28,'Sch C-1'!$D$13:$D$72,'Sch C'!B28)</f>
        <v>0</v>
      </c>
      <c r="F28" s="145">
        <f t="shared" si="0"/>
        <v>0</v>
      </c>
      <c r="Q28" s="1" t="str">
        <f>_xlfn.CONCAT(A28,"-",B28)</f>
        <v>010-190</v>
      </c>
      <c r="T28" s="1" t="s">
        <v>168</v>
      </c>
    </row>
    <row r="29" spans="1:20" ht="15" customHeight="1">
      <c r="A29" s="131" t="s">
        <v>132</v>
      </c>
      <c r="B29" s="131" t="s">
        <v>169</v>
      </c>
      <c r="C29" s="2" t="s">
        <v>170</v>
      </c>
      <c r="D29" s="294"/>
      <c r="E29" s="295">
        <f>SUMIFS('Sch C-1'!$F$13:$F$72,'Sch C-1'!$C$13:$C$72,'Sch C'!A29,'Sch C-1'!$D$13:$D$72,'Sch C'!B29)</f>
        <v>0</v>
      </c>
      <c r="F29" s="145">
        <f t="shared" si="0"/>
        <v>0</v>
      </c>
      <c r="Q29" s="1" t="str">
        <f>_xlfn.CONCAT(A29,"-",B29)</f>
        <v>010-200</v>
      </c>
      <c r="T29" s="1" t="s">
        <v>170</v>
      </c>
    </row>
    <row r="30" spans="1:20" ht="15" customHeight="1">
      <c r="A30" s="131" t="s">
        <v>132</v>
      </c>
      <c r="B30" s="131" t="s">
        <v>171</v>
      </c>
      <c r="C30" s="2" t="s">
        <v>172</v>
      </c>
      <c r="D30" s="294"/>
      <c r="E30" s="295">
        <f>SUMIFS('Sch C-1'!$F$13:$F$72,'Sch C-1'!$C$13:$C$72,'Sch C'!A30,'Sch C-1'!$D$13:$D$72,'Sch C'!B30)</f>
        <v>0</v>
      </c>
      <c r="F30" s="145">
        <f t="shared" si="0"/>
        <v>0</v>
      </c>
      <c r="Q30" s="1" t="str">
        <f t="shared" ref="Q30:Q45" si="2">_xlfn.CONCAT(A30,"-",B30)</f>
        <v>010-210</v>
      </c>
      <c r="T30" s="1" t="s">
        <v>172</v>
      </c>
    </row>
    <row r="31" spans="1:20" ht="15" customHeight="1">
      <c r="A31" s="131" t="s">
        <v>132</v>
      </c>
      <c r="B31" s="131" t="s">
        <v>173</v>
      </c>
      <c r="C31" s="2" t="s">
        <v>174</v>
      </c>
      <c r="D31" s="294"/>
      <c r="E31" s="317">
        <f>SUMIFS('Sch C-1'!$F$13:$F$72,'Sch C-1'!$C$13:$C$72,'Sch C'!A31,'Sch C-1'!$D$13:$D$72,'Sch C'!B31)</f>
        <v>0</v>
      </c>
      <c r="F31" s="145">
        <f t="shared" si="0"/>
        <v>0</v>
      </c>
      <c r="Q31" s="1" t="str">
        <f t="shared" si="2"/>
        <v>010-220</v>
      </c>
      <c r="T31" s="1" t="s">
        <v>174</v>
      </c>
    </row>
    <row r="32" spans="1:20" ht="15" customHeight="1">
      <c r="A32" s="131" t="s">
        <v>132</v>
      </c>
      <c r="B32" s="131" t="s">
        <v>175</v>
      </c>
      <c r="C32" s="246" t="s">
        <v>636</v>
      </c>
      <c r="D32" s="294"/>
      <c r="E32" s="317">
        <f>SUMIFS('Sch C-1'!$F$13:$F$72,'Sch C-1'!$C$13:$C$72,'Sch C'!A32,'Sch C-1'!$D$13:$D$72,'Sch C'!B32)</f>
        <v>0</v>
      </c>
      <c r="F32" s="145">
        <f t="shared" si="0"/>
        <v>0</v>
      </c>
      <c r="Q32" s="1" t="str">
        <f t="shared" si="2"/>
        <v>010-230</v>
      </c>
      <c r="T32" s="1" t="s">
        <v>176</v>
      </c>
    </row>
    <row r="33" spans="1:20" ht="15" customHeight="1">
      <c r="A33" s="131" t="s">
        <v>132</v>
      </c>
      <c r="B33" s="172">
        <v>240</v>
      </c>
      <c r="C33" s="107" t="s">
        <v>177</v>
      </c>
      <c r="D33" s="294"/>
      <c r="E33" s="295">
        <f>SUMIFS('Sch C-1'!$F$13:$F$72,'Sch C-1'!$C$13:$C$72,'Sch C'!A33,'Sch C-1'!$D$13:$D$72,'Sch C'!B33)</f>
        <v>0</v>
      </c>
      <c r="F33" s="145">
        <f t="shared" si="0"/>
        <v>0</v>
      </c>
      <c r="Q33" s="1" t="str">
        <f t="shared" si="2"/>
        <v>010-240</v>
      </c>
      <c r="T33" s="1" t="s">
        <v>177</v>
      </c>
    </row>
    <row r="34" spans="1:20" ht="15" customHeight="1">
      <c r="A34" s="131" t="s">
        <v>132</v>
      </c>
      <c r="B34" s="172">
        <v>250</v>
      </c>
      <c r="C34" s="107" t="s">
        <v>178</v>
      </c>
      <c r="D34" s="294"/>
      <c r="E34" s="317">
        <f>SUMIFS('Sch C-1'!$F$13:$F$72,'Sch C-1'!$C$13:$C$72,'Sch C'!A34,'Sch C-1'!$D$13:$D$72,'Sch C'!B34)</f>
        <v>0</v>
      </c>
      <c r="F34" s="145">
        <f t="shared" si="0"/>
        <v>0</v>
      </c>
      <c r="Q34" s="1" t="str">
        <f t="shared" si="2"/>
        <v>010-250</v>
      </c>
      <c r="T34" s="1" t="s">
        <v>178</v>
      </c>
    </row>
    <row r="35" spans="1:20" ht="15" customHeight="1">
      <c r="A35" s="131" t="s">
        <v>132</v>
      </c>
      <c r="B35" s="172">
        <v>270</v>
      </c>
      <c r="C35" s="107" t="s">
        <v>179</v>
      </c>
      <c r="D35" s="294"/>
      <c r="E35" s="295">
        <f>SUMIFS('Sch C-1'!$F$13:$F$72,'Sch C-1'!$C$13:$C$72,'Sch C'!A35,'Sch C-1'!$D$13:$D$72,'Sch C'!B35)</f>
        <v>0</v>
      </c>
      <c r="F35" s="145">
        <f t="shared" si="0"/>
        <v>0</v>
      </c>
      <c r="Q35" s="1" t="str">
        <f t="shared" si="2"/>
        <v>010-270</v>
      </c>
      <c r="T35" s="1" t="s">
        <v>179</v>
      </c>
    </row>
    <row r="36" spans="1:20" ht="15" customHeight="1">
      <c r="A36" s="131" t="s">
        <v>132</v>
      </c>
      <c r="B36" s="172">
        <v>280</v>
      </c>
      <c r="C36" s="107" t="s">
        <v>180</v>
      </c>
      <c r="D36" s="294"/>
      <c r="E36" s="317">
        <f>SUMIFS('Sch C-1'!$F$13:$F$72,'Sch C-1'!$C$13:$C$72,'Sch C'!A36,'Sch C-1'!$D$13:$D$72,'Sch C'!B36)</f>
        <v>0</v>
      </c>
      <c r="F36" s="145">
        <f t="shared" si="0"/>
        <v>0</v>
      </c>
      <c r="G36" s="185"/>
      <c r="H36" s="185"/>
      <c r="Q36" s="1" t="str">
        <f t="shared" si="2"/>
        <v>010-280</v>
      </c>
      <c r="T36" s="1" t="s">
        <v>180</v>
      </c>
    </row>
    <row r="37" spans="1:20" ht="15" customHeight="1">
      <c r="A37" s="131" t="s">
        <v>132</v>
      </c>
      <c r="B37" s="172">
        <v>290</v>
      </c>
      <c r="C37" s="107" t="s">
        <v>181</v>
      </c>
      <c r="D37" s="294"/>
      <c r="E37" s="317">
        <f>SUMIFS('Sch C-1'!$F$13:$F$72,'Sch C-1'!$C$13:$C$72,'Sch C'!A37,'Sch C-1'!$D$13:$D$72,'Sch C'!B37)</f>
        <v>0</v>
      </c>
      <c r="F37" s="145">
        <f t="shared" si="0"/>
        <v>0</v>
      </c>
      <c r="Q37" s="1" t="str">
        <f t="shared" si="2"/>
        <v>010-290</v>
      </c>
      <c r="T37" s="1" t="s">
        <v>181</v>
      </c>
    </row>
    <row r="38" spans="1:20" ht="15" customHeight="1">
      <c r="A38" s="131" t="s">
        <v>132</v>
      </c>
      <c r="B38" s="172">
        <v>300</v>
      </c>
      <c r="C38" s="107" t="s">
        <v>182</v>
      </c>
      <c r="D38" s="294"/>
      <c r="E38" s="317">
        <f>SUMIFS('Sch C-1'!$F$13:$F$72,'Sch C-1'!$C$13:$C$72,'Sch C'!A38,'Sch C-1'!$D$13:$D$72,'Sch C'!B38)</f>
        <v>0</v>
      </c>
      <c r="F38" s="145">
        <f t="shared" si="0"/>
        <v>0</v>
      </c>
      <c r="Q38" s="1" t="str">
        <f t="shared" si="2"/>
        <v>010-300</v>
      </c>
      <c r="T38" s="1" t="s">
        <v>182</v>
      </c>
    </row>
    <row r="39" spans="1:20" ht="15" customHeight="1">
      <c r="A39" s="131" t="s">
        <v>132</v>
      </c>
      <c r="B39" s="172">
        <v>310</v>
      </c>
      <c r="C39" s="107" t="s">
        <v>183</v>
      </c>
      <c r="D39" s="294"/>
      <c r="E39" s="317">
        <f>SUMIFS('Sch C-1'!$F$13:$F$72,'Sch C-1'!$C$13:$C$72,'Sch C'!A39,'Sch C-1'!$D$13:$D$72,'Sch C'!B39)</f>
        <v>0</v>
      </c>
      <c r="F39" s="145">
        <f t="shared" si="0"/>
        <v>0</v>
      </c>
      <c r="Q39" s="1" t="str">
        <f t="shared" si="2"/>
        <v>010-310</v>
      </c>
      <c r="T39" s="1" t="s">
        <v>183</v>
      </c>
    </row>
    <row r="40" spans="1:20" ht="15" customHeight="1">
      <c r="A40" s="131" t="s">
        <v>132</v>
      </c>
      <c r="B40" s="172">
        <v>320</v>
      </c>
      <c r="C40" s="107" t="s">
        <v>184</v>
      </c>
      <c r="D40" s="294"/>
      <c r="E40" s="317">
        <f>SUMIFS('Sch C-1'!$F$13:$F$72,'Sch C-1'!$C$13:$C$72,'Sch C'!A40,'Sch C-1'!$D$13:$D$72,'Sch C'!B40)</f>
        <v>0</v>
      </c>
      <c r="F40" s="145">
        <f t="shared" si="0"/>
        <v>0</v>
      </c>
      <c r="Q40" s="1" t="str">
        <f t="shared" si="2"/>
        <v>010-320</v>
      </c>
      <c r="T40" s="1" t="s">
        <v>184</v>
      </c>
    </row>
    <row r="41" spans="1:20" ht="15" customHeight="1">
      <c r="A41" s="131" t="s">
        <v>132</v>
      </c>
      <c r="B41" s="172">
        <v>330</v>
      </c>
      <c r="C41" s="107" t="s">
        <v>185</v>
      </c>
      <c r="D41" s="294"/>
      <c r="E41" s="317">
        <f>SUMIFS('Sch C-1'!$F$13:$F$72,'Sch C-1'!$C$13:$C$72,'Sch C'!A41,'Sch C-1'!$D$13:$D$72,'Sch C'!B41)</f>
        <v>0</v>
      </c>
      <c r="F41" s="145">
        <f t="shared" si="0"/>
        <v>0</v>
      </c>
      <c r="Q41" s="1" t="str">
        <f t="shared" si="2"/>
        <v>010-330</v>
      </c>
      <c r="T41" s="1" t="s">
        <v>185</v>
      </c>
    </row>
    <row r="42" spans="1:20" ht="15" customHeight="1">
      <c r="A42" s="131" t="s">
        <v>132</v>
      </c>
      <c r="B42" s="172">
        <v>340</v>
      </c>
      <c r="C42" s="107" t="s">
        <v>186</v>
      </c>
      <c r="D42" s="294"/>
      <c r="E42" s="317">
        <f>SUMIFS('Sch C-1'!$F$13:$F$72,'Sch C-1'!$C$13:$C$72,'Sch C'!A42,'Sch C-1'!$D$13:$D$72,'Sch C'!B42)</f>
        <v>0</v>
      </c>
      <c r="F42" s="145">
        <f t="shared" si="0"/>
        <v>0</v>
      </c>
      <c r="Q42" s="1" t="str">
        <f t="shared" si="2"/>
        <v>010-340</v>
      </c>
      <c r="T42" s="1" t="s">
        <v>186</v>
      </c>
    </row>
    <row r="43" spans="1:20" ht="15" customHeight="1">
      <c r="A43" s="131" t="s">
        <v>132</v>
      </c>
      <c r="B43" s="172">
        <v>350</v>
      </c>
      <c r="C43" s="246" t="s">
        <v>187</v>
      </c>
      <c r="D43" s="294"/>
      <c r="E43" s="317">
        <f>SUMIFS('Sch C-1'!$F$13:$F$72,'Sch C-1'!$C$13:$C$72,'Sch C'!A43,'Sch C-1'!$D$13:$D$72,'Sch C'!B43)</f>
        <v>0</v>
      </c>
      <c r="F43" s="145">
        <f t="shared" si="0"/>
        <v>0</v>
      </c>
      <c r="Q43" s="1" t="str">
        <f t="shared" si="2"/>
        <v>010-350</v>
      </c>
      <c r="T43" s="1" t="s">
        <v>187</v>
      </c>
    </row>
    <row r="44" spans="1:20" ht="15" customHeight="1">
      <c r="A44" s="131" t="s">
        <v>132</v>
      </c>
      <c r="B44" s="172">
        <v>360</v>
      </c>
      <c r="C44" s="107" t="s">
        <v>188</v>
      </c>
      <c r="D44" s="294"/>
      <c r="E44" s="317">
        <f>SUMIFS('Sch C-1'!$F$13:$F$72,'Sch C-1'!$C$13:$C$72,'Sch C'!A44,'Sch C-1'!$D$13:$D$72,'Sch C'!B44)</f>
        <v>0</v>
      </c>
      <c r="F44" s="145">
        <f t="shared" si="0"/>
        <v>0</v>
      </c>
      <c r="Q44" s="1" t="str">
        <f t="shared" si="2"/>
        <v>010-360</v>
      </c>
      <c r="T44" s="1" t="s">
        <v>188</v>
      </c>
    </row>
    <row r="45" spans="1:20" ht="31.2">
      <c r="A45" s="131" t="s">
        <v>132</v>
      </c>
      <c r="B45" s="257" t="s">
        <v>250</v>
      </c>
      <c r="C45" s="256" t="s">
        <v>484</v>
      </c>
      <c r="D45" s="294"/>
      <c r="E45" s="317">
        <f>SUMIFS('Sch C-1'!$F$13:$F$72,'Sch C-1'!$C$13:$C$72,'Sch C'!A45,'Sch C-1'!$D$13:$D$72,'Sch C'!B45)</f>
        <v>0</v>
      </c>
      <c r="F45" s="145">
        <f t="shared" si="0"/>
        <v>0</v>
      </c>
      <c r="Q45" s="1" t="str">
        <f t="shared" si="2"/>
        <v>010-490</v>
      </c>
      <c r="T45" s="1" t="s">
        <v>484</v>
      </c>
    </row>
    <row r="46" spans="1:20" ht="15" customHeight="1">
      <c r="A46" s="131"/>
      <c r="B46" s="131"/>
      <c r="C46" s="2" t="s">
        <v>189</v>
      </c>
      <c r="D46" s="296" t="str">
        <f>IF(SUM(D10:D45)=0,"  ",SUM(D10:D45))</f>
        <v xml:space="preserve">  </v>
      </c>
      <c r="E46" s="296" t="str">
        <f>IF(SUM(E10:E45)=0,"  ",SUM(E10:E45))</f>
        <v xml:space="preserve">  </v>
      </c>
      <c r="F46" s="296">
        <f>IF(SUM(F10:F45)=0,0,SUM(F10:F45))</f>
        <v>0</v>
      </c>
    </row>
    <row r="47" spans="1:20" ht="15" customHeight="1">
      <c r="B47" s="131"/>
      <c r="C47" s="2"/>
      <c r="D47" s="147"/>
      <c r="E47" s="147"/>
      <c r="F47" s="147"/>
    </row>
    <row r="48" spans="1:20" ht="15" customHeight="1">
      <c r="A48" s="17">
        <f>A1</f>
        <v>0</v>
      </c>
      <c r="B48" s="148"/>
      <c r="C48" s="55"/>
      <c r="D48" s="55"/>
      <c r="E48" s="55"/>
      <c r="G48" s="18"/>
      <c r="H48" s="18" t="s">
        <v>120</v>
      </c>
    </row>
    <row r="49" spans="1:20" ht="15" customHeight="1">
      <c r="A49" s="19">
        <f>A2</f>
        <v>0</v>
      </c>
      <c r="B49" s="19">
        <f>B2</f>
        <v>0</v>
      </c>
      <c r="E49" s="140"/>
      <c r="G49" s="18"/>
      <c r="H49" s="18" t="s">
        <v>121</v>
      </c>
    </row>
    <row r="50" spans="1:20" ht="15" customHeight="1">
      <c r="B50" s="148"/>
      <c r="D50" s="139"/>
      <c r="E50" s="140"/>
      <c r="G50" s="18"/>
      <c r="H50" s="18" t="s">
        <v>190</v>
      </c>
    </row>
    <row r="51" spans="1:20" ht="15" customHeight="1">
      <c r="D51" s="138"/>
      <c r="E51" s="138"/>
      <c r="F51" s="138"/>
    </row>
    <row r="52" spans="1:20" ht="15" customHeight="1">
      <c r="A52" s="141" t="s">
        <v>1</v>
      </c>
      <c r="B52" s="176" t="s">
        <v>2</v>
      </c>
      <c r="C52" s="141" t="s">
        <v>60</v>
      </c>
      <c r="D52" s="141" t="s">
        <v>61</v>
      </c>
      <c r="E52" s="141" t="s">
        <v>62</v>
      </c>
      <c r="F52" s="141" t="s">
        <v>63</v>
      </c>
      <c r="G52" s="142" t="s">
        <v>123</v>
      </c>
      <c r="H52" s="142" t="s">
        <v>376</v>
      </c>
    </row>
    <row r="53" spans="1:20" ht="15" customHeight="1">
      <c r="A53" s="30" t="s">
        <v>124</v>
      </c>
      <c r="B53" s="131" t="s">
        <v>65</v>
      </c>
      <c r="D53" s="30" t="s">
        <v>125</v>
      </c>
      <c r="E53" s="237" t="s">
        <v>490</v>
      </c>
      <c r="F53" s="30" t="s">
        <v>126</v>
      </c>
      <c r="G53" s="30" t="s">
        <v>418</v>
      </c>
      <c r="H53" s="30" t="s">
        <v>419</v>
      </c>
    </row>
    <row r="54" spans="1:20" ht="15" customHeight="1">
      <c r="A54" s="30" t="s">
        <v>69</v>
      </c>
      <c r="B54" s="131" t="s">
        <v>70</v>
      </c>
      <c r="C54" s="30" t="s">
        <v>66</v>
      </c>
      <c r="D54" s="30" t="s">
        <v>128</v>
      </c>
      <c r="E54" s="30" t="s">
        <v>129</v>
      </c>
      <c r="F54" s="30" t="s">
        <v>130</v>
      </c>
      <c r="G54" s="106"/>
      <c r="H54" s="106"/>
    </row>
    <row r="55" spans="1:20" ht="15" customHeight="1">
      <c r="F55" s="30" t="s">
        <v>131</v>
      </c>
    </row>
    <row r="56" spans="1:20" ht="15" customHeight="1">
      <c r="A56" s="131"/>
      <c r="B56" s="131"/>
      <c r="C56" s="246" t="s">
        <v>496</v>
      </c>
      <c r="D56" s="138"/>
      <c r="E56" s="138"/>
      <c r="F56" s="138"/>
    </row>
    <row r="57" spans="1:20" ht="15" customHeight="1">
      <c r="A57" s="131" t="s">
        <v>191</v>
      </c>
      <c r="B57" s="171">
        <v>230</v>
      </c>
      <c r="C57" s="92" t="s">
        <v>393</v>
      </c>
      <c r="D57" s="297"/>
      <c r="E57" s="317">
        <f>SUMIFS('Sch C-1'!$F$13:$F$72,'Sch C-1'!$C$13:$C$72,'Sch C'!A57,'Sch C-1'!$D$13:$D$72,'Sch C'!B57)</f>
        <v>0</v>
      </c>
      <c r="F57" s="298">
        <f t="shared" ref="F57:F73" si="3">IF(D57+E57=0,0,D57+E57)</f>
        <v>0</v>
      </c>
      <c r="Q57" s="1" t="str">
        <f t="shared" ref="Q57:Q73" si="4">_xlfn.CONCAT(A57,"-",B57)</f>
        <v>020-230</v>
      </c>
      <c r="T57" s="258" t="s">
        <v>393</v>
      </c>
    </row>
    <row r="58" spans="1:20" ht="15" customHeight="1">
      <c r="A58" s="131" t="s">
        <v>191</v>
      </c>
      <c r="B58" s="171">
        <v>240</v>
      </c>
      <c r="C58" s="92" t="s">
        <v>394</v>
      </c>
      <c r="D58" s="297"/>
      <c r="E58" s="317">
        <f>SUMIFS('Sch C-1'!$F$13:$F$72,'Sch C-1'!$C$13:$C$72,'Sch C'!A58,'Sch C-1'!$D$13:$D$72,'Sch C'!B58)</f>
        <v>0</v>
      </c>
      <c r="F58" s="298">
        <f t="shared" si="3"/>
        <v>0</v>
      </c>
      <c r="Q58" s="1" t="str">
        <f t="shared" si="4"/>
        <v>020-240</v>
      </c>
      <c r="T58" s="258" t="s">
        <v>394</v>
      </c>
    </row>
    <row r="59" spans="1:20" ht="15" customHeight="1">
      <c r="A59" s="131" t="s">
        <v>191</v>
      </c>
      <c r="B59" s="172">
        <v>250</v>
      </c>
      <c r="C59" s="92" t="s">
        <v>395</v>
      </c>
      <c r="D59" s="297"/>
      <c r="E59" s="317">
        <f>SUMIFS('Sch C-1'!$F$13:$F$72,'Sch C-1'!$C$13:$C$72,'Sch C'!A59,'Sch C-1'!$D$13:$D$72,'Sch C'!B59)</f>
        <v>0</v>
      </c>
      <c r="F59" s="298">
        <f t="shared" si="3"/>
        <v>0</v>
      </c>
      <c r="Q59" s="1" t="str">
        <f t="shared" si="4"/>
        <v>020-250</v>
      </c>
      <c r="T59" s="258" t="s">
        <v>395</v>
      </c>
    </row>
    <row r="60" spans="1:20" ht="15" customHeight="1">
      <c r="A60" s="131" t="s">
        <v>191</v>
      </c>
      <c r="B60" s="172">
        <v>260</v>
      </c>
      <c r="C60" s="93" t="s">
        <v>396</v>
      </c>
      <c r="D60" s="297"/>
      <c r="E60" s="317">
        <f>SUMIFS('Sch C-1'!$F$13:$F$72,'Sch C-1'!$C$13:$C$72,'Sch C'!A60,'Sch C-1'!$D$13:$D$72,'Sch C'!B60)</f>
        <v>0</v>
      </c>
      <c r="F60" s="298">
        <f t="shared" si="3"/>
        <v>0</v>
      </c>
      <c r="Q60" s="1" t="str">
        <f t="shared" si="4"/>
        <v>020-260</v>
      </c>
      <c r="T60" s="247" t="s">
        <v>396</v>
      </c>
    </row>
    <row r="61" spans="1:20" ht="15" customHeight="1">
      <c r="A61" s="131" t="s">
        <v>191</v>
      </c>
      <c r="B61" s="172">
        <v>270</v>
      </c>
      <c r="C61" s="93" t="s">
        <v>397</v>
      </c>
      <c r="D61" s="297"/>
      <c r="E61" s="317">
        <f>SUMIFS('Sch C-1'!$F$13:$F$72,'Sch C-1'!$C$13:$C$72,'Sch C'!A61,'Sch C-1'!$D$13:$D$72,'Sch C'!B61)</f>
        <v>0</v>
      </c>
      <c r="F61" s="298">
        <f t="shared" si="3"/>
        <v>0</v>
      </c>
      <c r="Q61" s="1" t="str">
        <f t="shared" si="4"/>
        <v>020-270</v>
      </c>
      <c r="T61" s="247" t="s">
        <v>397</v>
      </c>
    </row>
    <row r="62" spans="1:20" ht="15" customHeight="1">
      <c r="A62" s="131" t="s">
        <v>191</v>
      </c>
      <c r="B62" s="172" t="s">
        <v>478</v>
      </c>
      <c r="C62" s="92" t="s">
        <v>479</v>
      </c>
      <c r="D62" s="297"/>
      <c r="E62" s="317">
        <f>SUMIFS('Sch C-1'!$F$13:$F$72,'Sch C-1'!$C$13:$C$72,'Sch C'!A62,'Sch C-1'!$D$13:$D$72,'Sch C'!B62)</f>
        <v>0</v>
      </c>
      <c r="F62" s="298">
        <f t="shared" si="3"/>
        <v>0</v>
      </c>
      <c r="Q62" s="1" t="str">
        <f t="shared" si="4"/>
        <v>020-272</v>
      </c>
      <c r="T62" s="258" t="s">
        <v>479</v>
      </c>
    </row>
    <row r="63" spans="1:20" ht="15" customHeight="1">
      <c r="A63" s="131" t="s">
        <v>191</v>
      </c>
      <c r="B63" s="172" t="s">
        <v>480</v>
      </c>
      <c r="C63" s="92" t="s">
        <v>481</v>
      </c>
      <c r="D63" s="297"/>
      <c r="E63" s="317">
        <f>SUMIFS('Sch C-1'!$F$13:$F$72,'Sch C-1'!$C$13:$C$72,'Sch C'!A63,'Sch C-1'!$D$13:$D$72,'Sch C'!B63)</f>
        <v>0</v>
      </c>
      <c r="F63" s="298">
        <f t="shared" si="3"/>
        <v>0</v>
      </c>
      <c r="Q63" s="1" t="str">
        <f t="shared" si="4"/>
        <v>020-274</v>
      </c>
      <c r="T63" s="258" t="s">
        <v>481</v>
      </c>
    </row>
    <row r="64" spans="1:20" ht="15" customHeight="1">
      <c r="A64" s="131" t="s">
        <v>191</v>
      </c>
      <c r="B64" s="172">
        <v>280</v>
      </c>
      <c r="C64" s="92" t="s">
        <v>398</v>
      </c>
      <c r="D64" s="297"/>
      <c r="E64" s="317">
        <f>SUMIFS('Sch C-1'!$F$13:$F$72,'Sch C-1'!$C$13:$C$72,'Sch C'!A64,'Sch C-1'!$D$13:$D$72,'Sch C'!B64)</f>
        <v>0</v>
      </c>
      <c r="F64" s="298">
        <f t="shared" si="3"/>
        <v>0</v>
      </c>
      <c r="Q64" s="1" t="str">
        <f t="shared" si="4"/>
        <v>020-280</v>
      </c>
      <c r="T64" s="258" t="s">
        <v>398</v>
      </c>
    </row>
    <row r="65" spans="1:20" ht="15" customHeight="1">
      <c r="A65" s="131" t="s">
        <v>191</v>
      </c>
      <c r="B65" s="172">
        <v>290</v>
      </c>
      <c r="C65" s="92" t="s">
        <v>399</v>
      </c>
      <c r="D65" s="297"/>
      <c r="E65" s="317">
        <f>SUMIFS('Sch C-1'!$F$13:$F$72,'Sch C-1'!$C$13:$C$72,'Sch C'!A65,'Sch C-1'!$D$13:$D$72,'Sch C'!B65)</f>
        <v>0</v>
      </c>
      <c r="F65" s="298">
        <f t="shared" si="3"/>
        <v>0</v>
      </c>
      <c r="Q65" s="1" t="str">
        <f t="shared" si="4"/>
        <v>020-290</v>
      </c>
      <c r="T65" s="258" t="s">
        <v>399</v>
      </c>
    </row>
    <row r="66" spans="1:20" ht="15" customHeight="1">
      <c r="A66" s="131" t="s">
        <v>191</v>
      </c>
      <c r="B66" s="172">
        <v>300</v>
      </c>
      <c r="C66" s="92" t="s">
        <v>400</v>
      </c>
      <c r="D66" s="297"/>
      <c r="E66" s="317">
        <f>SUMIFS('Sch C-1'!$F$13:$F$72,'Sch C-1'!$C$13:$C$72,'Sch C'!A66,'Sch C-1'!$D$13:$D$72,'Sch C'!B66)</f>
        <v>0</v>
      </c>
      <c r="F66" s="298">
        <f t="shared" si="3"/>
        <v>0</v>
      </c>
      <c r="Q66" s="1" t="str">
        <f t="shared" si="4"/>
        <v>020-300</v>
      </c>
      <c r="T66" s="258" t="s">
        <v>400</v>
      </c>
    </row>
    <row r="67" spans="1:20" ht="15" customHeight="1">
      <c r="A67" s="131" t="s">
        <v>191</v>
      </c>
      <c r="B67" s="172">
        <v>310</v>
      </c>
      <c r="C67" s="92" t="s">
        <v>401</v>
      </c>
      <c r="D67" s="297"/>
      <c r="E67" s="317">
        <f>SUMIFS('Sch C-1'!$F$13:$F$72,'Sch C-1'!$C$13:$C$72,'Sch C'!A67,'Sch C-1'!$D$13:$D$72,'Sch C'!B67)</f>
        <v>0</v>
      </c>
      <c r="F67" s="298">
        <f t="shared" si="3"/>
        <v>0</v>
      </c>
      <c r="Q67" s="1" t="str">
        <f t="shared" si="4"/>
        <v>020-310</v>
      </c>
      <c r="T67" s="258" t="s">
        <v>401</v>
      </c>
    </row>
    <row r="68" spans="1:20" ht="15" customHeight="1">
      <c r="A68" s="131" t="s">
        <v>191</v>
      </c>
      <c r="B68" s="172">
        <v>320</v>
      </c>
      <c r="C68" s="92" t="s">
        <v>402</v>
      </c>
      <c r="D68" s="297"/>
      <c r="E68" s="317">
        <f>SUMIFS('Sch C-1'!$F$13:$F$72,'Sch C-1'!$C$13:$C$72,'Sch C'!A68,'Sch C-1'!$D$13:$D$72,'Sch C'!B68)</f>
        <v>0</v>
      </c>
      <c r="F68" s="298">
        <f t="shared" si="3"/>
        <v>0</v>
      </c>
      <c r="Q68" s="1" t="str">
        <f t="shared" si="4"/>
        <v>020-320</v>
      </c>
      <c r="T68" s="258" t="s">
        <v>402</v>
      </c>
    </row>
    <row r="69" spans="1:20" ht="15" customHeight="1">
      <c r="A69" s="131" t="s">
        <v>191</v>
      </c>
      <c r="B69" s="172">
        <v>330</v>
      </c>
      <c r="C69" s="92" t="s">
        <v>403</v>
      </c>
      <c r="D69" s="297"/>
      <c r="E69" s="317">
        <f>SUMIFS('Sch C-1'!$F$13:$F$72,'Sch C-1'!$C$13:$C$72,'Sch C'!A69,'Sch C-1'!$D$13:$D$72,'Sch C'!B69)</f>
        <v>0</v>
      </c>
      <c r="F69" s="298">
        <f t="shared" si="3"/>
        <v>0</v>
      </c>
      <c r="Q69" s="1" t="str">
        <f t="shared" si="4"/>
        <v>020-330</v>
      </c>
      <c r="T69" s="258" t="s">
        <v>403</v>
      </c>
    </row>
    <row r="70" spans="1:20" ht="15" customHeight="1">
      <c r="A70" s="131" t="s">
        <v>191</v>
      </c>
      <c r="B70" s="172">
        <v>340</v>
      </c>
      <c r="C70" s="92" t="s">
        <v>404</v>
      </c>
      <c r="D70" s="297"/>
      <c r="E70" s="317">
        <f>SUMIFS('Sch C-1'!$F$13:$F$72,'Sch C-1'!$C$13:$C$72,'Sch C'!A70,'Sch C-1'!$D$13:$D$72,'Sch C'!B70)</f>
        <v>0</v>
      </c>
      <c r="F70" s="298">
        <f t="shared" si="3"/>
        <v>0</v>
      </c>
      <c r="Q70" s="1" t="str">
        <f t="shared" si="4"/>
        <v>020-340</v>
      </c>
      <c r="T70" s="258" t="s">
        <v>404</v>
      </c>
    </row>
    <row r="71" spans="1:20" ht="15" customHeight="1">
      <c r="A71" s="131" t="s">
        <v>191</v>
      </c>
      <c r="B71" s="172">
        <v>350</v>
      </c>
      <c r="C71" s="92" t="s">
        <v>405</v>
      </c>
      <c r="D71" s="297"/>
      <c r="E71" s="317">
        <f>SUMIFS('Sch C-1'!$F$13:$F$72,'Sch C-1'!$C$13:$C$72,'Sch C'!A71,'Sch C-1'!$D$13:$D$72,'Sch C'!B71)</f>
        <v>0</v>
      </c>
      <c r="F71" s="298">
        <f t="shared" si="3"/>
        <v>0</v>
      </c>
      <c r="Q71" s="1" t="str">
        <f t="shared" si="4"/>
        <v>020-350</v>
      </c>
      <c r="T71" s="258" t="s">
        <v>405</v>
      </c>
    </row>
    <row r="72" spans="1:20" ht="15" customHeight="1">
      <c r="A72" s="131" t="s">
        <v>191</v>
      </c>
      <c r="B72" s="172">
        <v>360</v>
      </c>
      <c r="C72" s="92" t="s">
        <v>194</v>
      </c>
      <c r="D72" s="297"/>
      <c r="E72" s="317">
        <f>SUMIFS('Sch C-1'!$F$13:$F$72,'Sch C-1'!$C$13:$C$72,'Sch C'!A72,'Sch C-1'!$D$13:$D$72,'Sch C'!B72)</f>
        <v>0</v>
      </c>
      <c r="F72" s="298">
        <f t="shared" si="3"/>
        <v>0</v>
      </c>
      <c r="Q72" s="1" t="str">
        <f t="shared" si="4"/>
        <v>020-360</v>
      </c>
      <c r="T72" s="258" t="s">
        <v>194</v>
      </c>
    </row>
    <row r="73" spans="1:20" ht="31.2">
      <c r="A73" s="131" t="s">
        <v>191</v>
      </c>
      <c r="B73" s="257" t="s">
        <v>250</v>
      </c>
      <c r="C73" s="256" t="s">
        <v>484</v>
      </c>
      <c r="D73" s="297"/>
      <c r="E73" s="317">
        <f>SUMIFS('Sch C-1'!$F$13:$F$72,'Sch C-1'!$C$13:$C$72,'Sch C'!A73,'Sch C-1'!$D$13:$D$72,'Sch C'!B73)</f>
        <v>0</v>
      </c>
      <c r="F73" s="298">
        <f t="shared" si="3"/>
        <v>0</v>
      </c>
      <c r="Q73" s="1" t="str">
        <f t="shared" si="4"/>
        <v>020-490</v>
      </c>
      <c r="T73" s="258" t="s">
        <v>484</v>
      </c>
    </row>
    <row r="74" spans="1:20" ht="15" customHeight="1">
      <c r="A74" s="131"/>
      <c r="B74" s="131"/>
      <c r="C74" s="2" t="s">
        <v>195</v>
      </c>
      <c r="D74" s="296" t="str">
        <f>IF(SUM(D57:D73)=0,"  ",SUM(D57:D73))</f>
        <v xml:space="preserve">  </v>
      </c>
      <c r="E74" s="296" t="str">
        <f>IF(SUM(E57:E73)=0,"  ",SUM(E57:E73))</f>
        <v xml:space="preserve">  </v>
      </c>
      <c r="F74" s="296">
        <f>IF(SUM(F57:F73)=0,0,SUM(F57:F73))</f>
        <v>0</v>
      </c>
    </row>
    <row r="75" spans="1:20" ht="15" customHeight="1">
      <c r="A75" s="79"/>
      <c r="B75" s="148"/>
      <c r="C75" s="55"/>
      <c r="D75" s="55"/>
      <c r="E75" s="55"/>
      <c r="F75" s="55"/>
    </row>
    <row r="77" spans="1:20" ht="15" customHeight="1">
      <c r="A77" s="131"/>
      <c r="B77" s="131"/>
      <c r="C77" s="30" t="s">
        <v>197</v>
      </c>
      <c r="D77" s="55"/>
      <c r="E77" s="55"/>
      <c r="F77" s="55"/>
    </row>
    <row r="78" spans="1:20" ht="15" customHeight="1">
      <c r="A78" s="312" t="s">
        <v>196</v>
      </c>
      <c r="B78" s="131" t="s">
        <v>137</v>
      </c>
      <c r="C78" s="2" t="s">
        <v>198</v>
      </c>
      <c r="D78" s="293"/>
      <c r="E78" s="317">
        <f>SUMIFS('Sch C-1'!$F$13:$F$72,'Sch C-1'!$C$13:$C$72,'Sch C'!A78,'Sch C-1'!$D$13:$D$72,'Sch C'!B78)</f>
        <v>0</v>
      </c>
      <c r="F78" s="296">
        <f t="shared" ref="F78:F89" si="5">IF(D78+E78=0,0,D78+E78)</f>
        <v>0</v>
      </c>
      <c r="G78" s="299"/>
      <c r="H78" s="185"/>
      <c r="Q78" s="1" t="str">
        <f t="shared" ref="Q78:Q89" si="6">_xlfn.CONCAT(A78,"-",B78)</f>
        <v>030-012</v>
      </c>
      <c r="T78" s="1" t="s">
        <v>198</v>
      </c>
    </row>
    <row r="79" spans="1:20" ht="15" customHeight="1">
      <c r="A79" s="312" t="s">
        <v>196</v>
      </c>
      <c r="B79" s="131" t="s">
        <v>139</v>
      </c>
      <c r="C79" s="2" t="s">
        <v>140</v>
      </c>
      <c r="D79" s="293"/>
      <c r="E79" s="317">
        <f>SUMIFS('Sch C-1'!$F$13:$F$72,'Sch C-1'!$C$13:$C$72,'Sch C'!A79,'Sch C-1'!$D$13:$D$72,'Sch C'!B79)</f>
        <v>0</v>
      </c>
      <c r="F79" s="296">
        <f t="shared" si="5"/>
        <v>0</v>
      </c>
      <c r="Q79" s="1" t="str">
        <f t="shared" si="6"/>
        <v>030-040</v>
      </c>
      <c r="T79" s="1" t="s">
        <v>140</v>
      </c>
    </row>
    <row r="80" spans="1:20" ht="15" customHeight="1">
      <c r="A80" s="312" t="s">
        <v>196</v>
      </c>
      <c r="B80" s="131" t="s">
        <v>152</v>
      </c>
      <c r="C80" s="2" t="s">
        <v>199</v>
      </c>
      <c r="D80" s="293"/>
      <c r="E80" s="317">
        <f>SUMIFS('Sch C-1'!$F$13:$F$72,'Sch C-1'!$C$13:$C$72,'Sch C'!A80,'Sch C-1'!$D$13:$D$72,'Sch C'!B80)</f>
        <v>0</v>
      </c>
      <c r="F80" s="296">
        <f t="shared" si="5"/>
        <v>0</v>
      </c>
      <c r="Q80" s="1" t="str">
        <f t="shared" si="6"/>
        <v>030-110</v>
      </c>
      <c r="T80" s="1" t="s">
        <v>199</v>
      </c>
    </row>
    <row r="81" spans="1:20" ht="15" customHeight="1">
      <c r="A81" s="312" t="s">
        <v>196</v>
      </c>
      <c r="B81" s="131" t="s">
        <v>175</v>
      </c>
      <c r="C81" s="2" t="s">
        <v>200</v>
      </c>
      <c r="D81" s="293"/>
      <c r="E81" s="317">
        <f>SUMIFS('Sch C-1'!$F$13:$F$72,'Sch C-1'!$C$13:$C$72,'Sch C'!A81,'Sch C-1'!$D$13:$D$72,'Sch C'!B81)</f>
        <v>0</v>
      </c>
      <c r="F81" s="296">
        <f t="shared" si="5"/>
        <v>0</v>
      </c>
      <c r="Q81" s="1" t="str">
        <f t="shared" si="6"/>
        <v>030-230</v>
      </c>
      <c r="T81" s="1" t="s">
        <v>200</v>
      </c>
    </row>
    <row r="82" spans="1:20" ht="15" customHeight="1">
      <c r="A82" s="312" t="s">
        <v>196</v>
      </c>
      <c r="B82" s="131" t="s">
        <v>192</v>
      </c>
      <c r="C82" s="247" t="s">
        <v>406</v>
      </c>
      <c r="D82" s="293"/>
      <c r="E82" s="317">
        <f>SUMIFS('Sch C-1'!$F$13:$F$72,'Sch C-1'!$C$13:$C$72,'Sch C'!A82,'Sch C-1'!$D$13:$D$72,'Sch C'!B82)</f>
        <v>0</v>
      </c>
      <c r="F82" s="296">
        <f t="shared" si="5"/>
        <v>0</v>
      </c>
      <c r="Q82" s="1" t="str">
        <f t="shared" si="6"/>
        <v>030-240</v>
      </c>
      <c r="T82" s="1" t="s">
        <v>406</v>
      </c>
    </row>
    <row r="83" spans="1:20" ht="15" customHeight="1">
      <c r="A83" s="312" t="s">
        <v>196</v>
      </c>
      <c r="B83" s="131" t="s">
        <v>201</v>
      </c>
      <c r="C83" s="2" t="s">
        <v>202</v>
      </c>
      <c r="D83" s="293"/>
      <c r="E83" s="317">
        <f>SUMIFS('Sch C-1'!$F$13:$F$72,'Sch C-1'!$C$13:$C$72,'Sch C'!A83,'Sch C-1'!$D$13:$D$72,'Sch C'!B83)</f>
        <v>0</v>
      </c>
      <c r="F83" s="296">
        <f t="shared" si="5"/>
        <v>0</v>
      </c>
      <c r="Q83" s="1" t="str">
        <f t="shared" si="6"/>
        <v>030-310</v>
      </c>
      <c r="T83" s="1" t="s">
        <v>202</v>
      </c>
    </row>
    <row r="84" spans="1:20" ht="15" customHeight="1">
      <c r="A84" s="312" t="s">
        <v>196</v>
      </c>
      <c r="B84" s="131" t="s">
        <v>203</v>
      </c>
      <c r="C84" s="2" t="s">
        <v>204</v>
      </c>
      <c r="D84" s="293"/>
      <c r="E84" s="317">
        <f>SUMIFS('Sch C-1'!$F$13:$F$72,'Sch C-1'!$C$13:$C$72,'Sch C'!A84,'Sch C-1'!$D$13:$D$72,'Sch C'!B84)</f>
        <v>0</v>
      </c>
      <c r="F84" s="296">
        <f t="shared" si="5"/>
        <v>0</v>
      </c>
      <c r="Q84" s="1" t="str">
        <f t="shared" si="6"/>
        <v>030-320</v>
      </c>
      <c r="T84" s="1" t="s">
        <v>204</v>
      </c>
    </row>
    <row r="85" spans="1:20" ht="15" customHeight="1">
      <c r="A85" s="312" t="s">
        <v>196</v>
      </c>
      <c r="B85" s="131" t="s">
        <v>205</v>
      </c>
      <c r="C85" s="2" t="s">
        <v>206</v>
      </c>
      <c r="D85" s="293"/>
      <c r="E85" s="317">
        <f>SUMIFS('Sch C-1'!$F$13:$F$72,'Sch C-1'!$C$13:$C$72,'Sch C'!A85,'Sch C-1'!$D$13:$D$72,'Sch C'!B85)</f>
        <v>0</v>
      </c>
      <c r="F85" s="296">
        <f t="shared" si="5"/>
        <v>0</v>
      </c>
      <c r="Q85" s="1" t="str">
        <f t="shared" si="6"/>
        <v>030-330</v>
      </c>
      <c r="T85" s="1" t="s">
        <v>206</v>
      </c>
    </row>
    <row r="86" spans="1:20" ht="15" customHeight="1">
      <c r="A86" s="312" t="s">
        <v>196</v>
      </c>
      <c r="B86" s="131" t="s">
        <v>207</v>
      </c>
      <c r="C86" s="2" t="s">
        <v>208</v>
      </c>
      <c r="D86" s="293"/>
      <c r="E86" s="317">
        <f>SUMIFS('Sch C-1'!$F$13:$F$72,'Sch C-1'!$C$13:$C$72,'Sch C'!A86,'Sch C-1'!$D$13:$D$72,'Sch C'!B86)</f>
        <v>0</v>
      </c>
      <c r="F86" s="296">
        <f t="shared" si="5"/>
        <v>0</v>
      </c>
      <c r="Q86" s="1" t="str">
        <f t="shared" si="6"/>
        <v>030-340</v>
      </c>
      <c r="T86" s="1" t="s">
        <v>208</v>
      </c>
    </row>
    <row r="87" spans="1:20" ht="15" customHeight="1">
      <c r="A87" s="312" t="s">
        <v>196</v>
      </c>
      <c r="B87" s="131" t="s">
        <v>193</v>
      </c>
      <c r="C87" s="2" t="s">
        <v>209</v>
      </c>
      <c r="D87" s="293"/>
      <c r="E87" s="317">
        <f>SUMIFS('Sch C-1'!$F$13:$F$72,'Sch C-1'!$C$13:$C$72,'Sch C'!A87,'Sch C-1'!$D$13:$D$72,'Sch C'!B87)</f>
        <v>0</v>
      </c>
      <c r="F87" s="296">
        <f t="shared" si="5"/>
        <v>0</v>
      </c>
      <c r="Q87" s="1" t="str">
        <f t="shared" si="6"/>
        <v>030-350</v>
      </c>
      <c r="T87" s="1" t="s">
        <v>209</v>
      </c>
    </row>
    <row r="88" spans="1:20" ht="15" customHeight="1">
      <c r="A88" s="312" t="s">
        <v>196</v>
      </c>
      <c r="B88" s="131" t="s">
        <v>210</v>
      </c>
      <c r="C88" s="2" t="s">
        <v>211</v>
      </c>
      <c r="D88" s="293"/>
      <c r="E88" s="317">
        <f>SUMIFS('Sch C-1'!$F$13:$F$72,'Sch C-1'!$C$13:$C$72,'Sch C'!A88,'Sch C-1'!$D$13:$D$72,'Sch C'!B88)</f>
        <v>0</v>
      </c>
      <c r="F88" s="296">
        <f t="shared" si="5"/>
        <v>0</v>
      </c>
      <c r="Q88" s="1" t="str">
        <f t="shared" si="6"/>
        <v>030-360</v>
      </c>
      <c r="T88" s="1" t="s">
        <v>211</v>
      </c>
    </row>
    <row r="89" spans="1:20" ht="31.2">
      <c r="A89" s="312" t="s">
        <v>196</v>
      </c>
      <c r="B89" s="257" t="s">
        <v>250</v>
      </c>
      <c r="C89" s="256" t="s">
        <v>484</v>
      </c>
      <c r="D89" s="293"/>
      <c r="E89" s="317">
        <f>SUMIFS('Sch C-1'!$F$13:$F$72,'Sch C-1'!$C$13:$C$72,'Sch C'!A89,'Sch C-1'!$D$13:$D$72,'Sch C'!B89)</f>
        <v>0</v>
      </c>
      <c r="F89" s="296">
        <f t="shared" si="5"/>
        <v>0</v>
      </c>
      <c r="Q89" s="1" t="str">
        <f t="shared" si="6"/>
        <v>030-490</v>
      </c>
      <c r="T89" s="1" t="s">
        <v>484</v>
      </c>
    </row>
    <row r="90" spans="1:20" ht="15" customHeight="1">
      <c r="A90" s="148"/>
      <c r="B90" s="150"/>
      <c r="C90" s="2" t="s">
        <v>212</v>
      </c>
      <c r="D90" s="296" t="str">
        <f>IF(SUM(D78:D89)=0,"  ",SUM(D78:D89))</f>
        <v xml:space="preserve">  </v>
      </c>
      <c r="E90" s="296" t="str">
        <f>IF(SUM(E78:E89)=0,"  ",SUM(E78:E89))</f>
        <v xml:space="preserve">  </v>
      </c>
      <c r="F90" s="296">
        <f>IF(SUM(F78:F89)=0,0,SUM(F78:F89))</f>
        <v>0</v>
      </c>
    </row>
    <row r="91" spans="1:20" ht="15" customHeight="1">
      <c r="A91" s="148"/>
      <c r="B91" s="148"/>
      <c r="C91" s="55"/>
      <c r="D91" s="138"/>
      <c r="E91" s="138"/>
      <c r="F91" s="138"/>
    </row>
    <row r="92" spans="1:20" ht="15" customHeight="1">
      <c r="A92" s="131"/>
      <c r="B92" s="131"/>
      <c r="C92" s="30" t="s">
        <v>213</v>
      </c>
      <c r="F92" s="138"/>
    </row>
    <row r="93" spans="1:20" ht="15" customHeight="1">
      <c r="A93" s="131" t="s">
        <v>139</v>
      </c>
      <c r="B93" s="131" t="s">
        <v>137</v>
      </c>
      <c r="C93" s="2" t="s">
        <v>198</v>
      </c>
      <c r="D93" s="293"/>
      <c r="E93" s="317">
        <f>SUMIFS('Sch C-1'!$F$13:$F$72,'Sch C-1'!$C$13:$C$72,'Sch C'!A93,'Sch C-1'!$D$13:$D$72,'Sch C'!B93)</f>
        <v>0</v>
      </c>
      <c r="F93" s="296">
        <f t="shared" ref="F93:F98" si="7">IF(D93+E93=0,0,D93+E93)</f>
        <v>0</v>
      </c>
      <c r="G93" s="299"/>
      <c r="H93" s="185"/>
      <c r="Q93" s="1" t="str">
        <f t="shared" ref="Q93:Q98" si="8">_xlfn.CONCAT(A93,"-",B93)</f>
        <v>040-012</v>
      </c>
      <c r="T93" s="1" t="s">
        <v>198</v>
      </c>
    </row>
    <row r="94" spans="1:20" ht="15" customHeight="1">
      <c r="A94" s="131" t="s">
        <v>139</v>
      </c>
      <c r="B94" s="131" t="s">
        <v>139</v>
      </c>
      <c r="C94" s="2" t="s">
        <v>140</v>
      </c>
      <c r="D94" s="293"/>
      <c r="E94" s="317">
        <f>SUMIFS('Sch C-1'!$F$13:$F$72,'Sch C-1'!$C$13:$C$72,'Sch C'!A94,'Sch C-1'!$D$13:$D$72,'Sch C'!B94)</f>
        <v>0</v>
      </c>
      <c r="F94" s="296">
        <f t="shared" si="7"/>
        <v>0</v>
      </c>
      <c r="Q94" s="1" t="str">
        <f t="shared" si="8"/>
        <v>040-040</v>
      </c>
      <c r="T94" s="1" t="s">
        <v>140</v>
      </c>
    </row>
    <row r="95" spans="1:20" ht="15" customHeight="1">
      <c r="A95" s="131" t="s">
        <v>139</v>
      </c>
      <c r="B95" s="131" t="s">
        <v>201</v>
      </c>
      <c r="C95" s="2" t="s">
        <v>214</v>
      </c>
      <c r="D95" s="293"/>
      <c r="E95" s="317">
        <f>SUMIFS('Sch C-1'!$F$13:$F$72,'Sch C-1'!$C$13:$C$72,'Sch C'!A95,'Sch C-1'!$D$13:$D$72,'Sch C'!B95)</f>
        <v>0</v>
      </c>
      <c r="F95" s="296">
        <f t="shared" si="7"/>
        <v>0</v>
      </c>
      <c r="Q95" s="1" t="str">
        <f t="shared" si="8"/>
        <v>040-310</v>
      </c>
      <c r="T95" s="1" t="s">
        <v>214</v>
      </c>
    </row>
    <row r="96" spans="1:20" ht="15" customHeight="1">
      <c r="A96" s="131" t="s">
        <v>139</v>
      </c>
      <c r="B96" s="131" t="s">
        <v>215</v>
      </c>
      <c r="C96" s="2" t="s">
        <v>216</v>
      </c>
      <c r="D96" s="293"/>
      <c r="E96" s="317">
        <f>SUMIFS('Sch C-1'!$F$13:$F$72,'Sch C-1'!$C$13:$C$72,'Sch C'!A96,'Sch C-1'!$D$13:$D$72,'Sch C'!B96)</f>
        <v>0</v>
      </c>
      <c r="F96" s="296">
        <f t="shared" si="7"/>
        <v>0</v>
      </c>
      <c r="Q96" s="1" t="str">
        <f t="shared" si="8"/>
        <v>040-380</v>
      </c>
      <c r="T96" s="1" t="s">
        <v>216</v>
      </c>
    </row>
    <row r="97" spans="1:20" ht="15" customHeight="1">
      <c r="A97" s="131" t="s">
        <v>139</v>
      </c>
      <c r="B97" s="131" t="s">
        <v>217</v>
      </c>
      <c r="C97" s="246" t="s">
        <v>494</v>
      </c>
      <c r="D97" s="293"/>
      <c r="E97" s="317">
        <f>SUMIFS('Sch C-1'!$F$13:$F$72,'Sch C-1'!$C$13:$C$72,'Sch C'!A97,'Sch C-1'!$D$13:$D$72,'Sch C'!B97)</f>
        <v>0</v>
      </c>
      <c r="F97" s="296">
        <f t="shared" si="7"/>
        <v>0</v>
      </c>
      <c r="Q97" s="1" t="str">
        <f t="shared" si="8"/>
        <v>040-390</v>
      </c>
      <c r="T97" s="1" t="s">
        <v>494</v>
      </c>
    </row>
    <row r="98" spans="1:20" ht="31.2">
      <c r="A98" s="131" t="s">
        <v>139</v>
      </c>
      <c r="B98" s="257" t="s">
        <v>250</v>
      </c>
      <c r="C98" s="256" t="s">
        <v>484</v>
      </c>
      <c r="D98" s="293"/>
      <c r="E98" s="317">
        <f>SUMIFS('Sch C-1'!$F$13:$F$72,'Sch C-1'!$C$13:$C$72,'Sch C'!A98,'Sch C-1'!$D$13:$D$72,'Sch C'!B98)</f>
        <v>0</v>
      </c>
      <c r="F98" s="296">
        <f t="shared" si="7"/>
        <v>0</v>
      </c>
      <c r="Q98" s="1" t="str">
        <f t="shared" si="8"/>
        <v>040-490</v>
      </c>
      <c r="T98" s="1" t="s">
        <v>484</v>
      </c>
    </row>
    <row r="99" spans="1:20" ht="15" customHeight="1">
      <c r="A99" s="149"/>
      <c r="B99" s="131"/>
      <c r="C99" s="2" t="s">
        <v>219</v>
      </c>
      <c r="D99" s="296" t="str">
        <f>IF(SUM(D93:D98)=0,"  ",SUM(D93:D98))</f>
        <v xml:space="preserve">  </v>
      </c>
      <c r="E99" s="296" t="str">
        <f>IF(SUM(E93:E98)=0,"  ",SUM(E93:E98))</f>
        <v xml:space="preserve">  </v>
      </c>
      <c r="F99" s="296">
        <f>IF(SUM(F93:F98)=0,0,SUM(F93:F98))</f>
        <v>0</v>
      </c>
    </row>
    <row r="100" spans="1:20" ht="15" customHeight="1">
      <c r="A100" s="149"/>
      <c r="D100" s="138"/>
      <c r="E100" s="138"/>
      <c r="F100" s="138"/>
    </row>
    <row r="101" spans="1:20" ht="15" customHeight="1">
      <c r="A101" s="131"/>
      <c r="B101" s="131"/>
      <c r="C101" s="30" t="s">
        <v>221</v>
      </c>
      <c r="F101" s="138"/>
    </row>
    <row r="102" spans="1:20" ht="15" customHeight="1">
      <c r="A102" s="131" t="s">
        <v>220</v>
      </c>
      <c r="B102" s="131" t="s">
        <v>137</v>
      </c>
      <c r="C102" s="2" t="s">
        <v>198</v>
      </c>
      <c r="D102" s="293"/>
      <c r="E102" s="317">
        <f>SUMIFS('Sch C-1'!$F$13:$F$72,'Sch C-1'!$C$13:$C$72,'Sch C'!A102,'Sch C-1'!$D$13:$D$72,'Sch C'!B102)</f>
        <v>0</v>
      </c>
      <c r="F102" s="296">
        <f t="shared" ref="F102:F107" si="9">IF(D102+E102=0,0,D102+E102)</f>
        <v>0</v>
      </c>
      <c r="G102" s="299"/>
      <c r="H102" s="185"/>
      <c r="Q102" s="1" t="str">
        <f t="shared" ref="Q102:Q106" si="10">_xlfn.CONCAT(A102,"-",B102)</f>
        <v>050-012</v>
      </c>
      <c r="T102" s="1" t="s">
        <v>198</v>
      </c>
    </row>
    <row r="103" spans="1:20" ht="15" customHeight="1">
      <c r="A103" s="131" t="s">
        <v>220</v>
      </c>
      <c r="B103" s="131" t="s">
        <v>139</v>
      </c>
      <c r="C103" s="2" t="s">
        <v>222</v>
      </c>
      <c r="D103" s="293"/>
      <c r="E103" s="317">
        <f>SUMIFS('Sch C-1'!$F$13:$F$72,'Sch C-1'!$C$13:$C$72,'Sch C'!A103,'Sch C-1'!$D$13:$D$72,'Sch C'!B103)</f>
        <v>0</v>
      </c>
      <c r="F103" s="296">
        <f t="shared" si="9"/>
        <v>0</v>
      </c>
      <c r="Q103" s="1" t="str">
        <f t="shared" si="10"/>
        <v>050-040</v>
      </c>
      <c r="T103" s="1" t="s">
        <v>222</v>
      </c>
    </row>
    <row r="104" spans="1:20" ht="15" customHeight="1">
      <c r="A104" s="131" t="s">
        <v>220</v>
      </c>
      <c r="B104" s="131" t="s">
        <v>152</v>
      </c>
      <c r="C104" s="2" t="s">
        <v>199</v>
      </c>
      <c r="D104" s="293"/>
      <c r="E104" s="317">
        <f>SUMIFS('Sch C-1'!$F$13:$F$72,'Sch C-1'!$C$13:$C$72,'Sch C'!A104,'Sch C-1'!$D$13:$D$72,'Sch C'!B104)</f>
        <v>0</v>
      </c>
      <c r="F104" s="296">
        <f t="shared" si="9"/>
        <v>0</v>
      </c>
      <c r="Q104" s="1" t="str">
        <f t="shared" si="10"/>
        <v>050-110</v>
      </c>
      <c r="T104" s="1" t="s">
        <v>199</v>
      </c>
    </row>
    <row r="105" spans="1:20" ht="15" customHeight="1">
      <c r="A105" s="131" t="s">
        <v>220</v>
      </c>
      <c r="B105" s="131" t="s">
        <v>201</v>
      </c>
      <c r="C105" s="2" t="s">
        <v>214</v>
      </c>
      <c r="D105" s="293"/>
      <c r="E105" s="317">
        <f>SUMIFS('Sch C-1'!$F$13:$F$72,'Sch C-1'!$C$13:$C$72,'Sch C'!A105,'Sch C-1'!$D$13:$D$72,'Sch C'!B105)</f>
        <v>0</v>
      </c>
      <c r="F105" s="296">
        <f t="shared" si="9"/>
        <v>0</v>
      </c>
      <c r="Q105" s="1" t="str">
        <f t="shared" si="10"/>
        <v>050-310</v>
      </c>
      <c r="T105" s="1" t="s">
        <v>214</v>
      </c>
    </row>
    <row r="106" spans="1:20" ht="15" customHeight="1">
      <c r="A106" s="131" t="s">
        <v>220</v>
      </c>
      <c r="B106" s="131" t="s">
        <v>223</v>
      </c>
      <c r="C106" s="2" t="s">
        <v>224</v>
      </c>
      <c r="D106" s="293"/>
      <c r="E106" s="317">
        <f>SUMIFS('Sch C-1'!$F$13:$F$72,'Sch C-1'!$C$13:$C$72,'Sch C'!A106,'Sch C-1'!$D$13:$D$72,'Sch C'!B106)</f>
        <v>0</v>
      </c>
      <c r="F106" s="296">
        <f t="shared" si="9"/>
        <v>0</v>
      </c>
      <c r="Q106" s="1" t="str">
        <f t="shared" si="10"/>
        <v>050-410</v>
      </c>
      <c r="T106" s="1" t="s">
        <v>224</v>
      </c>
    </row>
    <row r="107" spans="1:20" ht="31.2">
      <c r="A107" s="131" t="s">
        <v>220</v>
      </c>
      <c r="B107" s="257" t="s">
        <v>250</v>
      </c>
      <c r="C107" s="256" t="s">
        <v>484</v>
      </c>
      <c r="D107" s="293"/>
      <c r="E107" s="317">
        <f>SUMIFS('Sch C-1'!$F$13:$F$72,'Sch C-1'!$C$13:$C$72,'Sch C'!A107,'Sch C-1'!$D$13:$D$72,'Sch C'!B107)</f>
        <v>0</v>
      </c>
      <c r="F107" s="296">
        <f t="shared" si="9"/>
        <v>0</v>
      </c>
      <c r="Q107" s="44" t="s">
        <v>628</v>
      </c>
      <c r="T107" s="1" t="s">
        <v>484</v>
      </c>
    </row>
    <row r="108" spans="1:20" ht="15" customHeight="1">
      <c r="A108" s="149"/>
      <c r="B108" s="131"/>
      <c r="C108" s="2" t="s">
        <v>225</v>
      </c>
      <c r="D108" s="296" t="str">
        <f>IF(SUM(D102:D107)=0,"  ",SUM(D102:D107))</f>
        <v xml:space="preserve">  </v>
      </c>
      <c r="E108" s="296" t="str">
        <f>IF(SUM(E102:E107)=0,"  ",SUM(E102:E107))</f>
        <v xml:space="preserve">  </v>
      </c>
      <c r="F108" s="296">
        <f>IF(SUM(F102:F107)=0,0,SUM(F102:F107))</f>
        <v>0</v>
      </c>
    </row>
    <row r="109" spans="1:20" ht="15" customHeight="1">
      <c r="A109" s="79"/>
      <c r="B109" s="148"/>
      <c r="C109" s="55"/>
      <c r="D109" s="55"/>
      <c r="E109" s="55"/>
      <c r="F109" s="55"/>
    </row>
    <row r="110" spans="1:20" ht="15" customHeight="1">
      <c r="A110" s="79"/>
      <c r="B110" s="148"/>
      <c r="C110" s="55"/>
      <c r="D110" s="55"/>
      <c r="E110" s="55"/>
      <c r="F110" s="55"/>
    </row>
    <row r="111" spans="1:20" ht="15" customHeight="1">
      <c r="A111" s="17">
        <f>A1</f>
        <v>0</v>
      </c>
      <c r="B111" s="148"/>
      <c r="C111" s="55"/>
      <c r="D111" s="55"/>
      <c r="E111" s="55"/>
      <c r="G111" s="18"/>
      <c r="H111" s="18" t="s">
        <v>120</v>
      </c>
    </row>
    <row r="112" spans="1:20" ht="15" customHeight="1">
      <c r="A112" s="19">
        <f>A2</f>
        <v>0</v>
      </c>
      <c r="B112" s="19">
        <f>B2</f>
        <v>0</v>
      </c>
      <c r="D112" s="139"/>
      <c r="E112" s="140"/>
      <c r="G112" s="18"/>
      <c r="H112" s="18" t="s">
        <v>121</v>
      </c>
    </row>
    <row r="113" spans="1:20" ht="15" customHeight="1">
      <c r="B113" s="148"/>
      <c r="D113" s="139"/>
      <c r="E113" s="140"/>
      <c r="G113" s="18"/>
      <c r="H113" s="18" t="s">
        <v>226</v>
      </c>
    </row>
    <row r="114" spans="1:20" ht="15" customHeight="1">
      <c r="B114" s="148"/>
      <c r="D114" s="139"/>
      <c r="E114" s="140"/>
    </row>
    <row r="115" spans="1:20" ht="15" customHeight="1">
      <c r="A115" s="79"/>
      <c r="B115" s="148"/>
      <c r="C115" s="55"/>
      <c r="D115" s="55"/>
      <c r="E115" s="55"/>
      <c r="F115" s="55"/>
    </row>
    <row r="116" spans="1:20" ht="15" customHeight="1">
      <c r="A116" s="141" t="s">
        <v>1</v>
      </c>
      <c r="B116" s="176" t="s">
        <v>2</v>
      </c>
      <c r="C116" s="141" t="s">
        <v>60</v>
      </c>
      <c r="D116" s="141" t="s">
        <v>61</v>
      </c>
      <c r="E116" s="141" t="s">
        <v>62</v>
      </c>
      <c r="F116" s="141" t="s">
        <v>63</v>
      </c>
      <c r="G116" s="142" t="s">
        <v>123</v>
      </c>
      <c r="H116" s="142" t="s">
        <v>376</v>
      </c>
    </row>
    <row r="117" spans="1:20" ht="15" customHeight="1">
      <c r="A117" s="30" t="s">
        <v>124</v>
      </c>
      <c r="B117" s="131" t="s">
        <v>65</v>
      </c>
      <c r="D117" s="30" t="s">
        <v>125</v>
      </c>
      <c r="E117" s="237" t="s">
        <v>490</v>
      </c>
      <c r="F117" s="30" t="s">
        <v>126</v>
      </c>
      <c r="G117" s="30" t="s">
        <v>418</v>
      </c>
      <c r="H117" s="30" t="s">
        <v>419</v>
      </c>
    </row>
    <row r="118" spans="1:20" ht="15" customHeight="1">
      <c r="A118" s="30" t="s">
        <v>69</v>
      </c>
      <c r="B118" s="131" t="s">
        <v>70</v>
      </c>
      <c r="C118" s="30" t="s">
        <v>66</v>
      </c>
      <c r="D118" s="30" t="s">
        <v>128</v>
      </c>
      <c r="E118" s="30" t="s">
        <v>129</v>
      </c>
      <c r="F118" s="30" t="s">
        <v>130</v>
      </c>
      <c r="G118" s="106"/>
      <c r="H118" s="106"/>
    </row>
    <row r="119" spans="1:20" ht="15" customHeight="1">
      <c r="F119" s="30" t="s">
        <v>131</v>
      </c>
    </row>
    <row r="120" spans="1:20" ht="15" customHeight="1">
      <c r="A120" s="131"/>
      <c r="B120" s="131"/>
      <c r="C120" s="30" t="s">
        <v>227</v>
      </c>
      <c r="D120" s="55"/>
      <c r="E120" s="58"/>
      <c r="F120" s="58"/>
    </row>
    <row r="121" spans="1:20" ht="15" customHeight="1">
      <c r="A121" s="131" t="s">
        <v>143</v>
      </c>
      <c r="B121" s="131" t="s">
        <v>137</v>
      </c>
      <c r="C121" s="2" t="s">
        <v>198</v>
      </c>
      <c r="D121" s="293"/>
      <c r="E121" s="317">
        <f>SUMIFS('Sch C-1'!$F$13:$F$72,'Sch C-1'!$C$13:$C$72,'Sch C'!A121,'Sch C-1'!$D$13:$D$72,'Sch C'!B121)</f>
        <v>0</v>
      </c>
      <c r="F121" s="296">
        <f>IF(D121+E121=0,0,D121+E121)</f>
        <v>0</v>
      </c>
      <c r="G121" s="299"/>
      <c r="H121" s="185"/>
      <c r="Q121" s="1" t="str">
        <f t="shared" ref="Q121:Q125" si="11">_xlfn.CONCAT(A121,"-",B121)</f>
        <v>060-012</v>
      </c>
      <c r="T121" s="1" t="s">
        <v>198</v>
      </c>
    </row>
    <row r="122" spans="1:20" ht="15" customHeight="1">
      <c r="A122" s="131" t="s">
        <v>143</v>
      </c>
      <c r="B122" s="131" t="s">
        <v>139</v>
      </c>
      <c r="C122" s="2" t="s">
        <v>222</v>
      </c>
      <c r="D122" s="293"/>
      <c r="E122" s="317">
        <f>SUMIFS('Sch C-1'!$F$13:$F$72,'Sch C-1'!$C$13:$C$72,'Sch C'!A122,'Sch C-1'!$D$13:$D$72,'Sch C'!B122)</f>
        <v>0</v>
      </c>
      <c r="F122" s="296">
        <f>IF(D122+E122=0,0,D122+E122)</f>
        <v>0</v>
      </c>
      <c r="G122" s="138"/>
      <c r="H122" s="138"/>
      <c r="Q122" s="1" t="str">
        <f t="shared" si="11"/>
        <v>060-040</v>
      </c>
      <c r="T122" s="1" t="s">
        <v>222</v>
      </c>
    </row>
    <row r="123" spans="1:20" ht="15" customHeight="1">
      <c r="A123" s="131" t="s">
        <v>143</v>
      </c>
      <c r="B123" s="131" t="s">
        <v>152</v>
      </c>
      <c r="C123" s="2" t="s">
        <v>199</v>
      </c>
      <c r="D123" s="293"/>
      <c r="E123" s="317">
        <f>SUMIFS('Sch C-1'!$F$13:$F$72,'Sch C-1'!$C$13:$C$72,'Sch C'!A123,'Sch C-1'!$D$13:$D$72,'Sch C'!B123)</f>
        <v>0</v>
      </c>
      <c r="F123" s="296">
        <f>IF(D123+E123=0,0,D123+E123)</f>
        <v>0</v>
      </c>
      <c r="G123" s="138"/>
      <c r="H123" s="138"/>
      <c r="Q123" s="1" t="str">
        <f t="shared" si="11"/>
        <v>060-110</v>
      </c>
      <c r="T123" s="1" t="s">
        <v>199</v>
      </c>
    </row>
    <row r="124" spans="1:20" ht="15" customHeight="1">
      <c r="A124" s="131" t="s">
        <v>143</v>
      </c>
      <c r="B124" s="131" t="s">
        <v>201</v>
      </c>
      <c r="C124" s="2" t="s">
        <v>214</v>
      </c>
      <c r="D124" s="293"/>
      <c r="E124" s="317">
        <f>SUMIFS('Sch C-1'!$F$13:$F$72,'Sch C-1'!$C$13:$C$72,'Sch C'!A124,'Sch C-1'!$D$13:$D$72,'Sch C'!B124)</f>
        <v>0</v>
      </c>
      <c r="F124" s="296">
        <f>IF(D124+E124=0,0,D124+E124)</f>
        <v>0</v>
      </c>
      <c r="G124" s="138"/>
      <c r="H124" s="138"/>
      <c r="Q124" s="1" t="str">
        <f t="shared" si="11"/>
        <v>060-310</v>
      </c>
      <c r="T124" s="1" t="s">
        <v>214</v>
      </c>
    </row>
    <row r="125" spans="1:20" ht="31.2">
      <c r="A125" s="131" t="s">
        <v>143</v>
      </c>
      <c r="B125" s="257" t="s">
        <v>250</v>
      </c>
      <c r="C125" s="256" t="s">
        <v>484</v>
      </c>
      <c r="D125" s="293"/>
      <c r="E125" s="317">
        <f>SUMIFS('Sch C-1'!$F$13:$F$72,'Sch C-1'!$C$13:$C$72,'Sch C'!A125,'Sch C-1'!$D$13:$D$72,'Sch C'!B125)</f>
        <v>0</v>
      </c>
      <c r="F125" s="296">
        <f>IF(D125+E125=0,0,D125+E125)</f>
        <v>0</v>
      </c>
      <c r="G125" s="138"/>
      <c r="H125" s="138"/>
      <c r="Q125" s="1" t="str">
        <f t="shared" si="11"/>
        <v>060-490</v>
      </c>
      <c r="T125" s="1" t="s">
        <v>484</v>
      </c>
    </row>
    <row r="126" spans="1:20" ht="15" customHeight="1">
      <c r="A126" s="149"/>
      <c r="B126" s="131"/>
      <c r="C126" s="2" t="s">
        <v>228</v>
      </c>
      <c r="D126" s="296" t="str">
        <f>IF(SUM(D121:D125)=0,"  ",SUM(D121:D125))</f>
        <v xml:space="preserve">  </v>
      </c>
      <c r="E126" s="296" t="str">
        <f>IF(SUM(E121:E125)=0,"  ",SUM(E121:E125))</f>
        <v xml:space="preserve">  </v>
      </c>
      <c r="F126" s="296">
        <f>IF(SUM(F121:F125)=0,0,SUM(F121:F125))</f>
        <v>0</v>
      </c>
      <c r="G126" s="138"/>
      <c r="H126" s="138"/>
    </row>
    <row r="127" spans="1:20" ht="15" customHeight="1">
      <c r="A127" s="149"/>
      <c r="D127" s="138"/>
      <c r="E127" s="138"/>
      <c r="F127" s="138"/>
      <c r="G127" s="138"/>
      <c r="H127" s="138"/>
      <c r="J127"/>
      <c r="K127"/>
      <c r="L127"/>
      <c r="M127"/>
    </row>
    <row r="128" spans="1:20" ht="15" customHeight="1">
      <c r="A128" s="131"/>
      <c r="B128" s="131"/>
      <c r="C128" s="30" t="s">
        <v>229</v>
      </c>
      <c r="E128" s="138"/>
      <c r="F128" s="138"/>
      <c r="G128" s="138"/>
      <c r="H128" s="138"/>
      <c r="J128"/>
      <c r="K128"/>
      <c r="L128"/>
      <c r="M128"/>
    </row>
    <row r="129" spans="1:20" ht="15" customHeight="1">
      <c r="A129" s="131" t="s">
        <v>145</v>
      </c>
      <c r="B129" s="131" t="s">
        <v>137</v>
      </c>
      <c r="C129" s="246" t="s">
        <v>500</v>
      </c>
      <c r="D129" s="301"/>
      <c r="E129" s="317">
        <f>SUMIFS('Sch C-1'!$F$13:$F$72,'Sch C-1'!$C$13:$C$72,'Sch C'!A129,'Sch C-1'!$D$13:$D$72,'Sch C'!B129)</f>
        <v>0</v>
      </c>
      <c r="F129" s="302">
        <f t="shared" ref="F129:F139" si="12">IF(D129+E129=0,0,D129+E129)</f>
        <v>0</v>
      </c>
      <c r="G129" s="300"/>
      <c r="H129" s="185"/>
      <c r="J129" s="46"/>
      <c r="K129"/>
      <c r="L129"/>
      <c r="M129"/>
      <c r="Q129" s="1" t="str">
        <f t="shared" ref="Q129:Q146" si="13">_xlfn.CONCAT(A129,"-",B129)</f>
        <v>070-012</v>
      </c>
      <c r="T129" s="1" t="s">
        <v>500</v>
      </c>
    </row>
    <row r="130" spans="1:20" ht="15" customHeight="1">
      <c r="A130" s="131" t="s">
        <v>145</v>
      </c>
      <c r="B130" s="131" t="s">
        <v>230</v>
      </c>
      <c r="C130" s="2" t="s">
        <v>231</v>
      </c>
      <c r="D130" s="301"/>
      <c r="E130" s="317">
        <f>SUMIFS('Sch C-1'!$F$13:$F$72,'Sch C-1'!$C$13:$C$72,'Sch C'!A130,'Sch C-1'!$D$13:$D$72,'Sch C'!B130)</f>
        <v>0</v>
      </c>
      <c r="F130" s="302">
        <f t="shared" si="12"/>
        <v>0</v>
      </c>
      <c r="G130" s="184"/>
      <c r="H130" s="184"/>
      <c r="J130" s="46"/>
      <c r="K130"/>
      <c r="L130"/>
      <c r="M130"/>
      <c r="Q130" s="1" t="str">
        <f t="shared" si="13"/>
        <v>070-013</v>
      </c>
      <c r="T130" s="1" t="s">
        <v>231</v>
      </c>
    </row>
    <row r="131" spans="1:20" ht="15" customHeight="1">
      <c r="A131" s="131" t="s">
        <v>145</v>
      </c>
      <c r="B131" s="131" t="s">
        <v>139</v>
      </c>
      <c r="C131" s="2" t="s">
        <v>232</v>
      </c>
      <c r="D131" s="301"/>
      <c r="E131" s="317">
        <f>SUMIFS('Sch C-1'!$F$13:$F$72,'Sch C-1'!$C$13:$C$72,'Sch C'!A131,'Sch C-1'!$D$13:$D$72,'Sch C'!B131)</f>
        <v>0</v>
      </c>
      <c r="F131" s="302">
        <f t="shared" si="12"/>
        <v>0</v>
      </c>
      <c r="G131" s="300"/>
      <c r="H131" s="185"/>
      <c r="J131" s="46"/>
      <c r="K131"/>
      <c r="L131"/>
      <c r="M131"/>
      <c r="Q131" s="1" t="str">
        <f t="shared" si="13"/>
        <v>070-040</v>
      </c>
      <c r="T131" s="1" t="s">
        <v>232</v>
      </c>
    </row>
    <row r="132" spans="1:20" ht="15" customHeight="1">
      <c r="A132" s="131" t="s">
        <v>145</v>
      </c>
      <c r="B132" s="131" t="s">
        <v>233</v>
      </c>
      <c r="C132" s="232" t="s">
        <v>489</v>
      </c>
      <c r="D132" s="301"/>
      <c r="E132" s="317">
        <f>SUMIFS('Sch C-1'!$F$13:$F$72,'Sch C-1'!$C$13:$C$72,'Sch C'!A132,'Sch C-1'!$D$13:$D$72,'Sch C'!B132)</f>
        <v>0</v>
      </c>
      <c r="F132" s="302">
        <f t="shared" si="12"/>
        <v>0</v>
      </c>
      <c r="G132" s="184"/>
      <c r="H132" s="184"/>
      <c r="J132" s="46"/>
      <c r="K132"/>
      <c r="L132"/>
      <c r="M132"/>
      <c r="Q132" s="1" t="str">
        <f t="shared" si="13"/>
        <v>070-041</v>
      </c>
      <c r="T132" s="1" t="s">
        <v>489</v>
      </c>
    </row>
    <row r="133" spans="1:20" ht="15" customHeight="1">
      <c r="A133" s="131" t="s">
        <v>145</v>
      </c>
      <c r="B133" s="131" t="s">
        <v>220</v>
      </c>
      <c r="C133" s="2" t="s">
        <v>234</v>
      </c>
      <c r="D133" s="301"/>
      <c r="E133" s="317">
        <f>SUMIFS('Sch C-1'!$F$13:$F$72,'Sch C-1'!$C$13:$C$72,'Sch C'!A133,'Sch C-1'!$D$13:$D$72,'Sch C'!B133)</f>
        <v>0</v>
      </c>
      <c r="F133" s="302">
        <f t="shared" si="12"/>
        <v>0</v>
      </c>
      <c r="G133" s="300"/>
      <c r="H133" s="185"/>
      <c r="J133" s="46"/>
      <c r="K133"/>
      <c r="L133"/>
      <c r="M133"/>
      <c r="Q133" s="1" t="str">
        <f t="shared" si="13"/>
        <v>070-050</v>
      </c>
      <c r="T133" s="1" t="s">
        <v>234</v>
      </c>
    </row>
    <row r="134" spans="1:20" ht="15" customHeight="1">
      <c r="A134" s="131" t="s">
        <v>145</v>
      </c>
      <c r="B134" s="131" t="s">
        <v>152</v>
      </c>
      <c r="C134" s="2" t="s">
        <v>235</v>
      </c>
      <c r="D134" s="301"/>
      <c r="E134" s="317">
        <f>SUMIFS('Sch C-1'!$F$13:$F$72,'Sch C-1'!$C$13:$C$72,'Sch C'!A134,'Sch C-1'!$D$13:$D$72,'Sch C'!B134)</f>
        <v>0</v>
      </c>
      <c r="F134" s="302">
        <f t="shared" si="12"/>
        <v>0</v>
      </c>
      <c r="J134" s="46"/>
      <c r="K134"/>
      <c r="L134"/>
      <c r="M134"/>
      <c r="Q134" s="1" t="str">
        <f t="shared" si="13"/>
        <v>070-110</v>
      </c>
      <c r="T134" s="1" t="s">
        <v>235</v>
      </c>
    </row>
    <row r="135" spans="1:20" ht="15" customHeight="1">
      <c r="A135" s="131" t="s">
        <v>145</v>
      </c>
      <c r="B135" s="131" t="s">
        <v>236</v>
      </c>
      <c r="C135" s="2" t="s">
        <v>237</v>
      </c>
      <c r="D135" s="301"/>
      <c r="E135" s="317">
        <f>SUMIFS('Sch C-1'!$F$13:$F$72,'Sch C-1'!$C$13:$C$72,'Sch C'!A135,'Sch C-1'!$D$13:$D$72,'Sch C'!B135)</f>
        <v>0</v>
      </c>
      <c r="F135" s="302">
        <f t="shared" si="12"/>
        <v>0</v>
      </c>
      <c r="J135" s="46"/>
      <c r="Q135" s="1" t="str">
        <f t="shared" si="13"/>
        <v>070-111</v>
      </c>
      <c r="T135" s="1" t="s">
        <v>237</v>
      </c>
    </row>
    <row r="136" spans="1:20" ht="15" customHeight="1">
      <c r="A136" s="131" t="s">
        <v>145</v>
      </c>
      <c r="B136" s="131" t="s">
        <v>175</v>
      </c>
      <c r="C136" s="2" t="s">
        <v>238</v>
      </c>
      <c r="D136" s="301"/>
      <c r="E136" s="317">
        <f>SUMIFS('Sch C-1'!$F$13:$F$72,'Sch C-1'!$C$13:$C$72,'Sch C'!A136,'Sch C-1'!$D$13:$D$72,'Sch C'!B136)</f>
        <v>0</v>
      </c>
      <c r="F136" s="302">
        <f t="shared" si="12"/>
        <v>0</v>
      </c>
      <c r="J136" s="46"/>
      <c r="Q136" s="1" t="str">
        <f t="shared" si="13"/>
        <v>070-230</v>
      </c>
      <c r="T136" s="1" t="s">
        <v>238</v>
      </c>
    </row>
    <row r="137" spans="1:20" ht="15" customHeight="1">
      <c r="A137" s="131" t="s">
        <v>145</v>
      </c>
      <c r="B137" s="131" t="s">
        <v>201</v>
      </c>
      <c r="C137" s="2" t="s">
        <v>214</v>
      </c>
      <c r="D137" s="301"/>
      <c r="E137" s="317">
        <f>SUMIFS('Sch C-1'!$F$13:$F$72,'Sch C-1'!$C$13:$C$72,'Sch C'!A137,'Sch C-1'!$D$13:$D$72,'Sch C'!B137)</f>
        <v>0</v>
      </c>
      <c r="F137" s="302">
        <f t="shared" si="12"/>
        <v>0</v>
      </c>
      <c r="G137" s="138"/>
      <c r="H137" s="138"/>
      <c r="Q137" s="1" t="str">
        <f t="shared" si="13"/>
        <v>070-310</v>
      </c>
      <c r="T137" s="1" t="s">
        <v>214</v>
      </c>
    </row>
    <row r="138" spans="1:20" ht="15" customHeight="1">
      <c r="A138" s="131" t="s">
        <v>145</v>
      </c>
      <c r="B138" s="131" t="s">
        <v>205</v>
      </c>
      <c r="C138" s="2" t="s">
        <v>427</v>
      </c>
      <c r="D138" s="301"/>
      <c r="E138" s="317">
        <f>SUMIFS('Sch C-1'!$F$13:$F$72,'Sch C-1'!$C$13:$C$72,'Sch C'!A138,'Sch C-1'!$D$13:$D$72,'Sch C'!B138)</f>
        <v>0</v>
      </c>
      <c r="F138" s="302">
        <f t="shared" si="12"/>
        <v>0</v>
      </c>
      <c r="G138" s="138"/>
      <c r="H138" s="138"/>
      <c r="Q138" s="1" t="str">
        <f t="shared" si="13"/>
        <v>070-330</v>
      </c>
      <c r="T138" s="1" t="s">
        <v>427</v>
      </c>
    </row>
    <row r="139" spans="1:20" ht="15" customHeight="1">
      <c r="A139" s="131" t="s">
        <v>145</v>
      </c>
      <c r="B139" s="131" t="s">
        <v>217</v>
      </c>
      <c r="C139" s="2" t="s">
        <v>239</v>
      </c>
      <c r="D139" s="301"/>
      <c r="E139" s="317">
        <f>SUMIFS('Sch C-1'!$F$13:$F$72,'Sch C-1'!$C$13:$C$72,'Sch C'!A139,'Sch C-1'!$D$13:$D$72,'Sch C'!B139)</f>
        <v>0</v>
      </c>
      <c r="F139" s="302">
        <f t="shared" si="12"/>
        <v>0</v>
      </c>
      <c r="G139" s="138"/>
      <c r="H139" s="138"/>
      <c r="Q139" s="1" t="str">
        <f t="shared" si="13"/>
        <v>070-390</v>
      </c>
      <c r="T139" s="1" t="s">
        <v>239</v>
      </c>
    </row>
    <row r="140" spans="1:20" ht="15" customHeight="1">
      <c r="A140" s="149"/>
      <c r="B140" s="131"/>
      <c r="C140" s="22" t="s">
        <v>240</v>
      </c>
      <c r="D140" s="144"/>
      <c r="E140" s="144"/>
      <c r="F140" s="147"/>
      <c r="G140" s="138"/>
      <c r="H140" s="138"/>
      <c r="Q140" s="1" t="str">
        <f t="shared" si="13"/>
        <v>-</v>
      </c>
      <c r="T140" s="1" t="s">
        <v>240</v>
      </c>
    </row>
    <row r="141" spans="1:20" ht="15" customHeight="1">
      <c r="A141" s="131" t="s">
        <v>145</v>
      </c>
      <c r="B141" s="312" t="s">
        <v>473</v>
      </c>
      <c r="C141" s="23" t="s">
        <v>241</v>
      </c>
      <c r="D141" s="293"/>
      <c r="E141" s="317">
        <f>SUMIFS('Sch C-1'!$F$13:$F$72,'Sch C-1'!$C$13:$C$72,'Sch C'!A141,'Sch C-1'!$D$13:$D$72,'Sch C'!B141)</f>
        <v>0</v>
      </c>
      <c r="F141" s="296">
        <f t="shared" ref="F141:F146" si="14">IF(D141+E141=0,0,D141+E141)</f>
        <v>0</v>
      </c>
      <c r="G141" s="138"/>
      <c r="H141" s="138"/>
      <c r="Q141" s="1" t="str">
        <f t="shared" si="13"/>
        <v>070-440a</v>
      </c>
      <c r="T141" s="1" t="s">
        <v>241</v>
      </c>
    </row>
    <row r="142" spans="1:20" ht="15" customHeight="1">
      <c r="A142" s="131" t="s">
        <v>145</v>
      </c>
      <c r="B142" s="312" t="s">
        <v>474</v>
      </c>
      <c r="C142" s="23" t="s">
        <v>242</v>
      </c>
      <c r="D142" s="293"/>
      <c r="E142" s="317">
        <f>SUMIFS('Sch C-1'!$F$13:$F$72,'Sch C-1'!$C$13:$C$72,'Sch C'!A142,'Sch C-1'!$D$13:$D$72,'Sch C'!B142)</f>
        <v>0</v>
      </c>
      <c r="F142" s="296">
        <f t="shared" si="14"/>
        <v>0</v>
      </c>
      <c r="G142" s="138"/>
      <c r="H142" s="138"/>
      <c r="Q142" s="1" t="str">
        <f t="shared" si="13"/>
        <v>070-440b</v>
      </c>
      <c r="T142" s="1" t="s">
        <v>242</v>
      </c>
    </row>
    <row r="143" spans="1:20" ht="15" customHeight="1">
      <c r="A143" s="131" t="s">
        <v>145</v>
      </c>
      <c r="B143" s="312" t="s">
        <v>475</v>
      </c>
      <c r="C143" s="23" t="s">
        <v>243</v>
      </c>
      <c r="D143" s="293"/>
      <c r="E143" s="317">
        <f>SUMIFS('Sch C-1'!$F$13:$F$72,'Sch C-1'!$C$13:$C$72,'Sch C'!A143,'Sch C-1'!$D$13:$D$72,'Sch C'!B143)</f>
        <v>0</v>
      </c>
      <c r="F143" s="296">
        <f t="shared" si="14"/>
        <v>0</v>
      </c>
      <c r="G143" s="138"/>
      <c r="H143" s="138"/>
      <c r="Q143" s="1" t="str">
        <f t="shared" si="13"/>
        <v>070-440c</v>
      </c>
      <c r="T143" s="1" t="s">
        <v>243</v>
      </c>
    </row>
    <row r="144" spans="1:20" ht="15" customHeight="1">
      <c r="A144" s="131" t="s">
        <v>145</v>
      </c>
      <c r="B144" s="312" t="s">
        <v>476</v>
      </c>
      <c r="C144" s="23" t="s">
        <v>244</v>
      </c>
      <c r="D144" s="293"/>
      <c r="E144" s="317">
        <f>SUMIFS('Sch C-1'!$F$13:$F$72,'Sch C-1'!$C$13:$C$72,'Sch C'!A144,'Sch C-1'!$D$13:$D$72,'Sch C'!B144)</f>
        <v>0</v>
      </c>
      <c r="F144" s="296">
        <f t="shared" si="14"/>
        <v>0</v>
      </c>
      <c r="G144" s="138"/>
      <c r="H144" s="138"/>
      <c r="Q144" s="1" t="str">
        <f t="shared" si="13"/>
        <v>070-440d</v>
      </c>
      <c r="T144" s="1" t="s">
        <v>244</v>
      </c>
    </row>
    <row r="145" spans="1:20" ht="15" customHeight="1">
      <c r="A145" s="131" t="s">
        <v>145</v>
      </c>
      <c r="B145" s="312" t="s">
        <v>477</v>
      </c>
      <c r="C145" s="23" t="s">
        <v>245</v>
      </c>
      <c r="D145" s="293"/>
      <c r="E145" s="317">
        <f>SUMIFS('Sch C-1'!$F$13:$F$72,'Sch C-1'!$C$13:$C$72,'Sch C'!A145,'Sch C-1'!$D$13:$D$72,'Sch C'!B145)</f>
        <v>0</v>
      </c>
      <c r="F145" s="296">
        <f t="shared" si="14"/>
        <v>0</v>
      </c>
      <c r="G145" s="138"/>
      <c r="H145" s="138"/>
      <c r="Q145" s="1" t="str">
        <f t="shared" si="13"/>
        <v>070-440e</v>
      </c>
      <c r="T145" s="1" t="s">
        <v>245</v>
      </c>
    </row>
    <row r="146" spans="1:20" ht="31.2">
      <c r="A146" s="131" t="s">
        <v>145</v>
      </c>
      <c r="B146" s="257" t="s">
        <v>250</v>
      </c>
      <c r="C146" s="256" t="s">
        <v>484</v>
      </c>
      <c r="D146" s="293"/>
      <c r="E146" s="317">
        <f>SUMIFS('Sch C-1'!$F$13:$F$72,'Sch C-1'!$C$13:$C$72,'Sch C'!A146,'Sch C-1'!$D$13:$D$72,'Sch C'!B146)</f>
        <v>0</v>
      </c>
      <c r="F146" s="296">
        <f t="shared" si="14"/>
        <v>0</v>
      </c>
      <c r="G146" s="138"/>
      <c r="H146" s="138"/>
      <c r="Q146" s="1" t="str">
        <f t="shared" si="13"/>
        <v>070-490</v>
      </c>
      <c r="T146" s="1" t="s">
        <v>484</v>
      </c>
    </row>
    <row r="147" spans="1:20" ht="15" customHeight="1">
      <c r="A147" s="149"/>
      <c r="B147" s="131"/>
      <c r="C147" s="2" t="s">
        <v>246</v>
      </c>
      <c r="D147" s="296" t="str">
        <f>IF(SUM(D129:D146)=0,"  ",SUM(D129:D146))</f>
        <v xml:space="preserve">  </v>
      </c>
      <c r="E147" s="296" t="str">
        <f>IF(SUM(E129:E146)=0,"  ",SUM(E129:E146))</f>
        <v xml:space="preserve">  </v>
      </c>
      <c r="F147" s="296">
        <f>IF(SUM(F129:F146)=0,0,SUM(F129:F146))</f>
        <v>0</v>
      </c>
      <c r="G147" s="138"/>
      <c r="H147" s="138"/>
    </row>
    <row r="148" spans="1:20" ht="15" customHeight="1">
      <c r="A148" s="148"/>
      <c r="B148" s="148"/>
      <c r="C148" s="55"/>
      <c r="D148" s="138"/>
      <c r="E148" s="138"/>
      <c r="F148" s="138"/>
      <c r="G148" s="138"/>
      <c r="H148" s="138"/>
    </row>
    <row r="149" spans="1:20" ht="15" customHeight="1">
      <c r="A149" s="131"/>
      <c r="B149" s="131"/>
      <c r="C149" s="30" t="s">
        <v>247</v>
      </c>
      <c r="D149" s="138"/>
      <c r="E149" s="138"/>
      <c r="F149" s="138"/>
      <c r="G149" s="138"/>
      <c r="H149" s="138"/>
      <c r="Q149" s="1" t="str">
        <f t="shared" ref="Q149:Q157" si="15">_xlfn.CONCAT(A149," -",B149)</f>
        <v xml:space="preserve"> -</v>
      </c>
    </row>
    <row r="150" spans="1:20" ht="15" customHeight="1">
      <c r="A150" s="131" t="s">
        <v>147</v>
      </c>
      <c r="B150" s="131" t="s">
        <v>137</v>
      </c>
      <c r="C150" s="2" t="s">
        <v>198</v>
      </c>
      <c r="D150" s="293"/>
      <c r="E150" s="317">
        <f>SUMIFS('Sch C-1'!$F$13:$F$72,'Sch C-1'!$C$13:$C$72,'Sch C'!A150,'Sch C-1'!$D$13:$D$72,'Sch C'!B150)</f>
        <v>0</v>
      </c>
      <c r="F150" s="296">
        <f>IF(D150+E150=0,0,D150+E150)</f>
        <v>0</v>
      </c>
      <c r="G150" s="299"/>
      <c r="H150" s="185"/>
      <c r="Q150" s="1" t="str">
        <f t="shared" ref="Q150:Q154" si="16">_xlfn.CONCAT(A150,"-",B150)</f>
        <v>080-012</v>
      </c>
      <c r="T150" s="1" t="s">
        <v>198</v>
      </c>
    </row>
    <row r="151" spans="1:20" ht="15" customHeight="1">
      <c r="A151" s="131" t="s">
        <v>147</v>
      </c>
      <c r="B151" s="131" t="s">
        <v>139</v>
      </c>
      <c r="C151" s="2" t="s">
        <v>248</v>
      </c>
      <c r="D151" s="293"/>
      <c r="E151" s="317">
        <f>SUMIFS('Sch C-1'!$F$13:$F$72,'Sch C-1'!$C$13:$C$72,'Sch C'!A151,'Sch C-1'!$D$13:$D$72,'Sch C'!B151)</f>
        <v>0</v>
      </c>
      <c r="F151" s="296">
        <f>IF(D151+E151=0,0,D151+E151)</f>
        <v>0</v>
      </c>
      <c r="G151" s="138"/>
      <c r="H151" s="138"/>
      <c r="Q151" s="1" t="str">
        <f t="shared" si="16"/>
        <v>080-040</v>
      </c>
      <c r="T151" s="1" t="s">
        <v>248</v>
      </c>
    </row>
    <row r="152" spans="1:20" ht="15" customHeight="1">
      <c r="A152" s="131" t="s">
        <v>147</v>
      </c>
      <c r="B152" s="131" t="s">
        <v>152</v>
      </c>
      <c r="C152" s="2" t="s">
        <v>249</v>
      </c>
      <c r="D152" s="293"/>
      <c r="E152" s="317">
        <f>SUMIFS('Sch C-1'!$F$13:$F$72,'Sch C-1'!$C$13:$C$72,'Sch C'!A152,'Sch C-1'!$D$13:$D$72,'Sch C'!B152)</f>
        <v>0</v>
      </c>
      <c r="F152" s="296">
        <f>IF(D152+E152=0,0,D152+E152)</f>
        <v>0</v>
      </c>
      <c r="G152" s="138"/>
      <c r="H152" s="138"/>
      <c r="Q152" s="1" t="str">
        <f t="shared" si="16"/>
        <v>080-110</v>
      </c>
      <c r="T152" s="1" t="s">
        <v>249</v>
      </c>
    </row>
    <row r="153" spans="1:20" ht="15" customHeight="1">
      <c r="A153" s="131" t="s">
        <v>147</v>
      </c>
      <c r="B153" s="131" t="s">
        <v>201</v>
      </c>
      <c r="C153" s="2" t="s">
        <v>214</v>
      </c>
      <c r="D153" s="293"/>
      <c r="E153" s="317">
        <f>SUMIFS('Sch C-1'!$F$13:$F$72,'Sch C-1'!$C$13:$C$72,'Sch C'!A153,'Sch C-1'!$D$13:$D$72,'Sch C'!B153)</f>
        <v>0</v>
      </c>
      <c r="F153" s="296">
        <f>IF(D153+E153=0,0,D153+E153)</f>
        <v>0</v>
      </c>
      <c r="G153" s="138"/>
      <c r="H153" s="138"/>
      <c r="Q153" s="1" t="str">
        <f t="shared" si="16"/>
        <v>080-310</v>
      </c>
      <c r="T153" s="1" t="s">
        <v>214</v>
      </c>
    </row>
    <row r="154" spans="1:20" ht="31.2">
      <c r="A154" s="131" t="s">
        <v>147</v>
      </c>
      <c r="B154" s="257" t="s">
        <v>250</v>
      </c>
      <c r="C154" s="256" t="s">
        <v>484</v>
      </c>
      <c r="D154" s="293"/>
      <c r="E154" s="317">
        <f>SUMIFS('Sch C-1'!$F$13:$F$72,'Sch C-1'!$C$13:$C$72,'Sch C'!A154,'Sch C-1'!$D$13:$D$72,'Sch C'!B154)</f>
        <v>0</v>
      </c>
      <c r="F154" s="296">
        <f>IF(D154+E154=0,0,D154+E154)</f>
        <v>0</v>
      </c>
      <c r="G154" s="138"/>
      <c r="H154" s="138"/>
      <c r="Q154" s="1" t="str">
        <f t="shared" si="16"/>
        <v>080-490</v>
      </c>
      <c r="T154" s="1" t="s">
        <v>484</v>
      </c>
    </row>
    <row r="155" spans="1:20" ht="15" customHeight="1">
      <c r="B155" s="131"/>
      <c r="C155" s="2" t="s">
        <v>446</v>
      </c>
      <c r="D155" s="296" t="str">
        <f>IF(SUM(D150:D154)=0,"  ",SUM(D150:D154))</f>
        <v xml:space="preserve">  </v>
      </c>
      <c r="E155" s="296" t="str">
        <f>IF(SUM(E150:E154)=0,"  ",SUM(E150:E154))</f>
        <v xml:space="preserve">  </v>
      </c>
      <c r="F155" s="296">
        <f>IF(SUM(F150:F154)=0,0,SUM(F150:F154))</f>
        <v>0</v>
      </c>
      <c r="G155" s="138"/>
      <c r="H155" s="138"/>
    </row>
    <row r="157" spans="1:20" ht="15" customHeight="1">
      <c r="A157" s="131"/>
      <c r="B157" s="131"/>
      <c r="C157" s="30" t="s">
        <v>252</v>
      </c>
      <c r="D157" s="55"/>
      <c r="E157" s="55"/>
      <c r="F157" s="55"/>
      <c r="Q157" s="1" t="str">
        <f t="shared" si="15"/>
        <v xml:space="preserve"> -</v>
      </c>
    </row>
    <row r="158" spans="1:20" ht="15" customHeight="1">
      <c r="A158" s="131" t="s">
        <v>149</v>
      </c>
      <c r="B158" s="131" t="s">
        <v>137</v>
      </c>
      <c r="C158" s="1" t="s">
        <v>198</v>
      </c>
      <c r="D158" s="293"/>
      <c r="E158" s="317">
        <f>SUMIFS('Sch C-1'!$F$13:$F$72,'Sch C-1'!$C$13:$C$72,'Sch C'!A158,'Sch C-1'!$D$13:$D$72,'Sch C'!B158)</f>
        <v>0</v>
      </c>
      <c r="F158" s="296">
        <f t="shared" ref="F158:F171" si="17">IF(D158+E158=0,0,D158+E158)</f>
        <v>0</v>
      </c>
      <c r="G158" s="299"/>
      <c r="H158" s="185"/>
      <c r="Q158" s="1" t="str">
        <f t="shared" ref="Q158:Q171" si="18">_xlfn.CONCAT(A158,"-",B158)</f>
        <v>090-012</v>
      </c>
      <c r="T158" s="1" t="s">
        <v>198</v>
      </c>
    </row>
    <row r="159" spans="1:20" ht="15" customHeight="1">
      <c r="A159" s="131" t="s">
        <v>149</v>
      </c>
      <c r="B159" s="131" t="s">
        <v>139</v>
      </c>
      <c r="C159" s="1" t="s">
        <v>248</v>
      </c>
      <c r="D159" s="293"/>
      <c r="E159" s="317">
        <f>SUMIFS('Sch C-1'!$F$13:$F$72,'Sch C-1'!$C$13:$C$72,'Sch C'!A159,'Sch C-1'!$D$13:$D$72,'Sch C'!B159)</f>
        <v>0</v>
      </c>
      <c r="F159" s="296">
        <f t="shared" si="17"/>
        <v>0</v>
      </c>
      <c r="G159" s="138"/>
      <c r="H159" s="138"/>
      <c r="Q159" s="1" t="str">
        <f t="shared" si="18"/>
        <v>090-040</v>
      </c>
      <c r="T159" s="1" t="s">
        <v>248</v>
      </c>
    </row>
    <row r="160" spans="1:20" ht="15" customHeight="1">
      <c r="A160" s="131" t="s">
        <v>149</v>
      </c>
      <c r="B160" s="131" t="s">
        <v>152</v>
      </c>
      <c r="C160" s="1" t="s">
        <v>469</v>
      </c>
      <c r="D160" s="293"/>
      <c r="E160" s="317">
        <f>SUMIFS('Sch C-1'!$F$13:$F$72,'Sch C-1'!$C$13:$C$72,'Sch C'!A160,'Sch C-1'!$D$13:$D$72,'Sch C'!B160)</f>
        <v>0</v>
      </c>
      <c r="F160" s="296">
        <f t="shared" si="17"/>
        <v>0</v>
      </c>
      <c r="G160" s="138"/>
      <c r="H160" s="138"/>
      <c r="Q160" s="1" t="str">
        <f t="shared" si="18"/>
        <v>090-110</v>
      </c>
      <c r="T160" s="1" t="s">
        <v>469</v>
      </c>
    </row>
    <row r="161" spans="1:20" ht="15" customHeight="1">
      <c r="A161" s="131" t="s">
        <v>149</v>
      </c>
      <c r="B161" s="131" t="s">
        <v>201</v>
      </c>
      <c r="C161" s="1" t="s">
        <v>214</v>
      </c>
      <c r="D161" s="293"/>
      <c r="E161" s="317">
        <f>SUMIFS('Sch C-1'!$F$13:$F$72,'Sch C-1'!$C$13:$C$72,'Sch C'!A161,'Sch C-1'!$D$13:$D$72,'Sch C'!B161)</f>
        <v>0</v>
      </c>
      <c r="F161" s="296">
        <f t="shared" si="17"/>
        <v>0</v>
      </c>
      <c r="G161" s="138"/>
      <c r="H161" s="138"/>
      <c r="Q161" s="1" t="str">
        <f t="shared" si="18"/>
        <v>090-310</v>
      </c>
      <c r="T161" s="1" t="s">
        <v>214</v>
      </c>
    </row>
    <row r="162" spans="1:20" ht="15" customHeight="1">
      <c r="A162" s="131" t="s">
        <v>149</v>
      </c>
      <c r="B162" s="131" t="s">
        <v>253</v>
      </c>
      <c r="C162" s="1" t="s">
        <v>254</v>
      </c>
      <c r="D162" s="293"/>
      <c r="E162" s="317">
        <f>SUMIFS('Sch C-1'!$F$13:$F$72,'Sch C-1'!$C$13:$C$72,'Sch C'!A162,'Sch C-1'!$D$13:$D$72,'Sch C'!B162)</f>
        <v>0</v>
      </c>
      <c r="F162" s="296">
        <f t="shared" si="17"/>
        <v>0</v>
      </c>
      <c r="G162" s="138"/>
      <c r="H162" s="138"/>
      <c r="Q162" s="1" t="str">
        <f t="shared" si="18"/>
        <v>090-313</v>
      </c>
      <c r="T162" s="1" t="s">
        <v>254</v>
      </c>
    </row>
    <row r="163" spans="1:20" ht="15" customHeight="1">
      <c r="A163" s="131" t="s">
        <v>149</v>
      </c>
      <c r="B163" s="131" t="s">
        <v>255</v>
      </c>
      <c r="C163" s="1" t="s">
        <v>256</v>
      </c>
      <c r="D163" s="293"/>
      <c r="E163" s="317">
        <f>SUMIFS('Sch C-1'!$F$13:$F$72,'Sch C-1'!$C$13:$C$72,'Sch C'!A163,'Sch C-1'!$D$13:$D$72,'Sch C'!B163)</f>
        <v>0</v>
      </c>
      <c r="F163" s="296">
        <f t="shared" si="17"/>
        <v>0</v>
      </c>
      <c r="G163" s="138"/>
      <c r="H163" s="138"/>
      <c r="Q163" s="1" t="str">
        <f t="shared" si="18"/>
        <v>090-314</v>
      </c>
      <c r="T163" s="1" t="s">
        <v>256</v>
      </c>
    </row>
    <row r="164" spans="1:20" ht="15" customHeight="1">
      <c r="A164" s="131" t="s">
        <v>149</v>
      </c>
      <c r="B164" s="131" t="s">
        <v>257</v>
      </c>
      <c r="C164" s="1" t="s">
        <v>258</v>
      </c>
      <c r="D164" s="293"/>
      <c r="E164" s="317">
        <f>SUMIFS('Sch C-1'!$F$13:$F$72,'Sch C-1'!$C$13:$C$72,'Sch C'!A164,'Sch C-1'!$D$13:$D$72,'Sch C'!B164)</f>
        <v>0</v>
      </c>
      <c r="F164" s="296">
        <f t="shared" si="17"/>
        <v>0</v>
      </c>
      <c r="G164" s="138"/>
      <c r="H164" s="138"/>
      <c r="Q164" s="1" t="str">
        <f t="shared" si="18"/>
        <v>090-315</v>
      </c>
      <c r="T164" s="1" t="s">
        <v>258</v>
      </c>
    </row>
    <row r="165" spans="1:20" ht="15" customHeight="1">
      <c r="A165" s="131" t="s">
        <v>149</v>
      </c>
      <c r="B165" s="131" t="s">
        <v>259</v>
      </c>
      <c r="C165" s="1" t="s">
        <v>260</v>
      </c>
      <c r="D165" s="293"/>
      <c r="E165" s="317">
        <f>SUMIFS('Sch C-1'!$F$13:$F$72,'Sch C-1'!$C$13:$C$72,'Sch C'!A165,'Sch C-1'!$D$13:$D$72,'Sch C'!B165)</f>
        <v>0</v>
      </c>
      <c r="F165" s="296">
        <f t="shared" si="17"/>
        <v>0</v>
      </c>
      <c r="G165" s="138"/>
      <c r="H165" s="138"/>
      <c r="Q165" s="1" t="str">
        <f t="shared" si="18"/>
        <v>090-316</v>
      </c>
      <c r="T165" s="1" t="s">
        <v>260</v>
      </c>
    </row>
    <row r="166" spans="1:20" ht="15" customHeight="1">
      <c r="A166" s="131" t="s">
        <v>149</v>
      </c>
      <c r="B166" s="131" t="s">
        <v>261</v>
      </c>
      <c r="C166" s="1" t="s">
        <v>262</v>
      </c>
      <c r="D166" s="293"/>
      <c r="E166" s="317">
        <f>SUMIFS('Sch C-1'!$F$13:$F$72,'Sch C-1'!$C$13:$C$72,'Sch C'!A166,'Sch C-1'!$D$13:$D$72,'Sch C'!B166)</f>
        <v>0</v>
      </c>
      <c r="F166" s="296">
        <f t="shared" si="17"/>
        <v>0</v>
      </c>
      <c r="G166" s="138"/>
      <c r="H166" s="138"/>
      <c r="Q166" s="1" t="str">
        <f t="shared" si="18"/>
        <v>090-317</v>
      </c>
      <c r="T166" s="1" t="s">
        <v>262</v>
      </c>
    </row>
    <row r="167" spans="1:20" ht="15" customHeight="1">
      <c r="A167" s="131" t="s">
        <v>149</v>
      </c>
      <c r="B167" s="131" t="s">
        <v>263</v>
      </c>
      <c r="C167" s="1" t="s">
        <v>264</v>
      </c>
      <c r="D167" s="293"/>
      <c r="E167" s="317">
        <f>SUMIFS('Sch C-1'!$F$13:$F$72,'Sch C-1'!$C$13:$C$72,'Sch C'!A167,'Sch C-1'!$D$13:$D$72,'Sch C'!B167)</f>
        <v>0</v>
      </c>
      <c r="F167" s="296">
        <f t="shared" si="17"/>
        <v>0</v>
      </c>
      <c r="G167" s="138"/>
      <c r="H167" s="138"/>
      <c r="Q167" s="1" t="str">
        <f t="shared" si="18"/>
        <v>090-318</v>
      </c>
      <c r="T167" s="1" t="s">
        <v>264</v>
      </c>
    </row>
    <row r="168" spans="1:20" ht="15" customHeight="1">
      <c r="A168" s="131" t="s">
        <v>149</v>
      </c>
      <c r="B168" s="131" t="s">
        <v>265</v>
      </c>
      <c r="C168" s="1" t="s">
        <v>266</v>
      </c>
      <c r="D168" s="293"/>
      <c r="E168" s="317">
        <f>SUMIFS('Sch C-1'!$F$13:$F$72,'Sch C-1'!$C$13:$C$72,'Sch C'!A168,'Sch C-1'!$D$13:$D$72,'Sch C'!B168)</f>
        <v>0</v>
      </c>
      <c r="F168" s="296">
        <f t="shared" si="17"/>
        <v>0</v>
      </c>
      <c r="G168" s="138"/>
      <c r="H168" s="138"/>
      <c r="Q168" s="1" t="str">
        <f t="shared" si="18"/>
        <v>090-319</v>
      </c>
      <c r="T168" s="1" t="s">
        <v>266</v>
      </c>
    </row>
    <row r="169" spans="1:20" ht="15" customHeight="1">
      <c r="A169" s="131" t="s">
        <v>149</v>
      </c>
      <c r="B169" s="131" t="s">
        <v>267</v>
      </c>
      <c r="C169" s="1" t="s">
        <v>268</v>
      </c>
      <c r="D169" s="293"/>
      <c r="E169" s="317">
        <f>SUMIFS('Sch C-1'!$F$13:$F$72,'Sch C-1'!$C$13:$C$72,'Sch C'!A169,'Sch C-1'!$D$13:$D$72,'Sch C'!B169)</f>
        <v>0</v>
      </c>
      <c r="F169" s="296">
        <f t="shared" si="17"/>
        <v>0</v>
      </c>
      <c r="G169" s="138"/>
      <c r="H169" s="138"/>
      <c r="Q169" s="1" t="str">
        <f t="shared" si="18"/>
        <v>090-391</v>
      </c>
      <c r="T169" s="1" t="s">
        <v>268</v>
      </c>
    </row>
    <row r="170" spans="1:20" ht="15" customHeight="1">
      <c r="A170" s="131" t="s">
        <v>149</v>
      </c>
      <c r="B170" s="131" t="s">
        <v>269</v>
      </c>
      <c r="C170" s="1" t="s">
        <v>270</v>
      </c>
      <c r="D170" s="293"/>
      <c r="E170" s="317">
        <f>SUMIFS('Sch C-1'!$F$13:$F$72,'Sch C-1'!$C$13:$C$72,'Sch C'!A170,'Sch C-1'!$D$13:$D$72,'Sch C'!B170)</f>
        <v>0</v>
      </c>
      <c r="F170" s="296">
        <f t="shared" si="17"/>
        <v>0</v>
      </c>
      <c r="G170" s="138"/>
      <c r="H170" s="138"/>
      <c r="Q170" s="1" t="str">
        <f t="shared" si="18"/>
        <v>090-392</v>
      </c>
      <c r="T170" s="1" t="s">
        <v>270</v>
      </c>
    </row>
    <row r="171" spans="1:20" ht="31.2">
      <c r="A171" s="131" t="s">
        <v>149</v>
      </c>
      <c r="B171" s="257" t="s">
        <v>250</v>
      </c>
      <c r="C171" s="256" t="s">
        <v>484</v>
      </c>
      <c r="D171" s="293"/>
      <c r="E171" s="317">
        <f>SUMIFS('Sch C-1'!$F$13:$F$72,'Sch C-1'!$C$13:$C$72,'Sch C'!A171,'Sch C-1'!$D$13:$D$72,'Sch C'!B171)</f>
        <v>0</v>
      </c>
      <c r="F171" s="296">
        <f t="shared" si="17"/>
        <v>0</v>
      </c>
      <c r="G171" s="138"/>
      <c r="H171" s="138"/>
      <c r="Q171" s="1" t="str">
        <f t="shared" si="18"/>
        <v>090-490</v>
      </c>
      <c r="T171" s="1" t="s">
        <v>484</v>
      </c>
    </row>
    <row r="172" spans="1:20" ht="15" customHeight="1">
      <c r="A172" s="149"/>
      <c r="B172" s="131"/>
      <c r="C172" s="1" t="s">
        <v>324</v>
      </c>
      <c r="D172" s="296" t="str">
        <f>IF(SUM(D158:D171)=0,"  ",SUM(D158:D171))</f>
        <v xml:space="preserve">  </v>
      </c>
      <c r="E172" s="296" t="str">
        <f>IF(SUM(E158:E171)=0,"  ",SUM(E158:E171))</f>
        <v xml:space="preserve">  </v>
      </c>
      <c r="F172" s="296">
        <f>IF(SUM(F158:F171)=0,0,SUM(F158:F171))</f>
        <v>0</v>
      </c>
      <c r="G172" s="138"/>
      <c r="H172" s="138"/>
    </row>
    <row r="175" spans="1:20" ht="15" customHeight="1">
      <c r="A175" s="148"/>
      <c r="B175" s="148"/>
      <c r="C175" s="55"/>
      <c r="D175" s="138"/>
      <c r="E175" s="138"/>
      <c r="F175" s="138"/>
      <c r="G175" s="138"/>
      <c r="H175" s="138"/>
    </row>
    <row r="176" spans="1:20" ht="15" customHeight="1">
      <c r="A176" s="17">
        <f>A1</f>
        <v>0</v>
      </c>
      <c r="B176" s="131"/>
      <c r="C176" s="2"/>
      <c r="D176" s="56"/>
      <c r="E176" s="56"/>
      <c r="G176" s="18"/>
      <c r="H176" s="18" t="s">
        <v>120</v>
      </c>
    </row>
    <row r="177" spans="1:20" ht="15" customHeight="1">
      <c r="A177" s="19">
        <f>A2</f>
        <v>0</v>
      </c>
      <c r="B177" s="19">
        <f>B2</f>
        <v>0</v>
      </c>
      <c r="C177" s="2"/>
      <c r="D177" s="56"/>
      <c r="E177" s="56"/>
      <c r="G177" s="18"/>
      <c r="H177" s="18" t="s">
        <v>121</v>
      </c>
    </row>
    <row r="178" spans="1:20" ht="15" customHeight="1">
      <c r="A178" s="19"/>
      <c r="B178" s="20"/>
      <c r="C178" s="2"/>
      <c r="D178" s="56"/>
      <c r="E178" s="56"/>
      <c r="G178" s="18"/>
      <c r="H178" s="18" t="s">
        <v>251</v>
      </c>
    </row>
    <row r="179" spans="1:20" ht="15" customHeight="1">
      <c r="A179" s="19"/>
      <c r="B179" s="20"/>
      <c r="C179" s="2"/>
      <c r="D179" s="56"/>
      <c r="E179" s="56"/>
      <c r="G179" s="18"/>
      <c r="H179" s="18"/>
    </row>
    <row r="180" spans="1:20" ht="15" customHeight="1">
      <c r="A180" s="19"/>
      <c r="B180" s="20"/>
      <c r="C180" s="2"/>
      <c r="D180" s="56"/>
      <c r="E180" s="56"/>
      <c r="G180" s="18"/>
      <c r="H180" s="18"/>
    </row>
    <row r="181" spans="1:20" ht="15" customHeight="1">
      <c r="A181" s="141" t="s">
        <v>1</v>
      </c>
      <c r="B181" s="176" t="s">
        <v>2</v>
      </c>
      <c r="C181" s="141" t="s">
        <v>60</v>
      </c>
      <c r="D181" s="141" t="s">
        <v>61</v>
      </c>
      <c r="E181" s="141" t="s">
        <v>62</v>
      </c>
      <c r="F181" s="141" t="s">
        <v>63</v>
      </c>
      <c r="G181" s="142" t="s">
        <v>123</v>
      </c>
      <c r="H181" s="142" t="s">
        <v>376</v>
      </c>
    </row>
    <row r="182" spans="1:20" ht="15" customHeight="1">
      <c r="A182" s="30" t="s">
        <v>124</v>
      </c>
      <c r="B182" s="131" t="s">
        <v>65</v>
      </c>
      <c r="D182" s="30" t="s">
        <v>125</v>
      </c>
      <c r="E182" s="237" t="s">
        <v>490</v>
      </c>
      <c r="F182" s="30" t="s">
        <v>126</v>
      </c>
      <c r="G182" s="30" t="s">
        <v>418</v>
      </c>
      <c r="H182" s="30" t="s">
        <v>419</v>
      </c>
    </row>
    <row r="183" spans="1:20" ht="15" customHeight="1">
      <c r="A183" s="30" t="s">
        <v>69</v>
      </c>
      <c r="B183" s="131" t="s">
        <v>70</v>
      </c>
      <c r="C183" s="30" t="s">
        <v>66</v>
      </c>
      <c r="D183" s="30" t="s">
        <v>128</v>
      </c>
      <c r="E183" s="30" t="s">
        <v>129</v>
      </c>
      <c r="F183" s="30" t="s">
        <v>130</v>
      </c>
      <c r="G183" s="106"/>
      <c r="H183" s="106"/>
    </row>
    <row r="184" spans="1:20" ht="14.25" customHeight="1">
      <c r="A184" s="149"/>
      <c r="B184" s="131"/>
      <c r="D184" s="138"/>
      <c r="E184" s="138"/>
      <c r="F184" s="30" t="s">
        <v>131</v>
      </c>
      <c r="G184" s="138"/>
      <c r="H184" s="138"/>
    </row>
    <row r="185" spans="1:20" ht="15" customHeight="1">
      <c r="A185" s="131"/>
      <c r="B185" s="131"/>
      <c r="C185" s="173" t="s">
        <v>409</v>
      </c>
      <c r="D185" s="130"/>
      <c r="E185" s="130"/>
      <c r="F185" s="130"/>
      <c r="G185" s="130"/>
      <c r="H185" s="130"/>
    </row>
    <row r="186" spans="1:20" ht="15" customHeight="1">
      <c r="A186" s="131" t="s">
        <v>150</v>
      </c>
      <c r="B186" s="132" t="s">
        <v>132</v>
      </c>
      <c r="C186" s="38" t="s">
        <v>410</v>
      </c>
      <c r="D186" s="293"/>
      <c r="E186" s="317">
        <f>SUMIFS('Sch C-1'!$F$13:$F$72,'Sch C-1'!$C$13:$C$72,'Sch C'!A186,'Sch C-1'!$D$13:$D$72,'Sch C'!B186)</f>
        <v>0</v>
      </c>
      <c r="F186" s="296">
        <f t="shared" ref="F186:F199" si="19">IF(D186+E186=0,0,D186+E186)</f>
        <v>0</v>
      </c>
      <c r="G186" s="303"/>
      <c r="H186" s="187"/>
      <c r="Q186" s="1" t="str">
        <f t="shared" ref="Q186:Q199" si="20">_xlfn.CONCAT(A186,"-",B186)</f>
        <v>100-010</v>
      </c>
      <c r="T186" s="1" t="s">
        <v>410</v>
      </c>
    </row>
    <row r="187" spans="1:20" ht="15" customHeight="1">
      <c r="A187" s="131" t="s">
        <v>150</v>
      </c>
      <c r="B187" s="131" t="s">
        <v>191</v>
      </c>
      <c r="C187" s="2" t="s">
        <v>411</v>
      </c>
      <c r="D187" s="293"/>
      <c r="E187" s="317">
        <f>SUMIFS('Sch C-1'!$F$13:$F$72,'Sch C-1'!$C$13:$C$72,'Sch C'!A187,'Sch C-1'!$D$13:$D$72,'Sch C'!B187)</f>
        <v>0</v>
      </c>
      <c r="F187" s="296">
        <f t="shared" si="19"/>
        <v>0</v>
      </c>
      <c r="G187" s="174"/>
      <c r="H187" s="174"/>
      <c r="Q187" s="1" t="str">
        <f t="shared" si="20"/>
        <v>100-020</v>
      </c>
      <c r="T187" s="1" t="s">
        <v>411</v>
      </c>
    </row>
    <row r="188" spans="1:20" ht="15" customHeight="1">
      <c r="A188" s="131" t="s">
        <v>150</v>
      </c>
      <c r="B188" s="131" t="s">
        <v>196</v>
      </c>
      <c r="C188" s="2" t="s">
        <v>412</v>
      </c>
      <c r="D188" s="293"/>
      <c r="E188" s="317">
        <f>SUMIFS('Sch C-1'!$F$13:$F$72,'Sch C-1'!$C$13:$C$72,'Sch C'!A188,'Sch C-1'!$D$13:$D$72,'Sch C'!B188)</f>
        <v>0</v>
      </c>
      <c r="F188" s="296">
        <f t="shared" si="19"/>
        <v>0</v>
      </c>
      <c r="G188" s="175"/>
      <c r="H188" s="175"/>
      <c r="Q188" s="1" t="str">
        <f t="shared" si="20"/>
        <v>100-030</v>
      </c>
      <c r="T188" s="1" t="s">
        <v>412</v>
      </c>
    </row>
    <row r="189" spans="1:20" ht="15" customHeight="1">
      <c r="A189" s="131" t="s">
        <v>150</v>
      </c>
      <c r="B189" s="131" t="s">
        <v>139</v>
      </c>
      <c r="C189" s="2" t="s">
        <v>437</v>
      </c>
      <c r="D189" s="293"/>
      <c r="E189" s="317">
        <f>SUMIFS('Sch C-1'!$F$13:$F$72,'Sch C-1'!$C$13:$C$72,'Sch C'!A189,'Sch C-1'!$D$13:$D$72,'Sch C'!B189)</f>
        <v>0</v>
      </c>
      <c r="F189" s="296">
        <f t="shared" si="19"/>
        <v>0</v>
      </c>
      <c r="G189" s="175"/>
      <c r="H189" s="175"/>
      <c r="Q189" s="1" t="str">
        <f t="shared" si="20"/>
        <v>100-040</v>
      </c>
      <c r="T189" s="1" t="s">
        <v>437</v>
      </c>
    </row>
    <row r="190" spans="1:20" ht="15" customHeight="1">
      <c r="A190" s="131" t="s">
        <v>150</v>
      </c>
      <c r="B190" s="131" t="s">
        <v>157</v>
      </c>
      <c r="C190" s="2" t="s">
        <v>413</v>
      </c>
      <c r="D190" s="293"/>
      <c r="E190" s="317">
        <f>SUMIFS('Sch C-1'!$F$13:$F$72,'Sch C-1'!$C$13:$C$72,'Sch C'!A190,'Sch C-1'!$D$13:$D$72,'Sch C'!B190)</f>
        <v>0</v>
      </c>
      <c r="F190" s="296">
        <f t="shared" si="19"/>
        <v>0</v>
      </c>
      <c r="G190" s="175"/>
      <c r="H190" s="175"/>
      <c r="Q190" s="1" t="str">
        <f t="shared" si="20"/>
        <v>100-140</v>
      </c>
      <c r="T190" s="1" t="s">
        <v>413</v>
      </c>
    </row>
    <row r="191" spans="1:20" ht="15" customHeight="1">
      <c r="A191" s="131" t="s">
        <v>150</v>
      </c>
      <c r="B191" s="131" t="s">
        <v>193</v>
      </c>
      <c r="C191" s="2" t="s">
        <v>428</v>
      </c>
      <c r="D191" s="293"/>
      <c r="E191" s="317">
        <f>SUMIFS('Sch C-1'!$F$13:$F$72,'Sch C-1'!$C$13:$C$72,'Sch C'!A191,'Sch C-1'!$D$13:$D$72,'Sch C'!B191)</f>
        <v>0</v>
      </c>
      <c r="F191" s="296">
        <f t="shared" si="19"/>
        <v>0</v>
      </c>
      <c r="G191" s="175"/>
      <c r="H191" s="175"/>
      <c r="Q191" s="1" t="str">
        <f t="shared" si="20"/>
        <v>100-350</v>
      </c>
      <c r="T191" s="1" t="s">
        <v>428</v>
      </c>
    </row>
    <row r="192" spans="1:20" ht="15" customHeight="1">
      <c r="A192" s="131" t="s">
        <v>150</v>
      </c>
      <c r="B192" s="131" t="s">
        <v>210</v>
      </c>
      <c r="C192" s="2" t="s">
        <v>429</v>
      </c>
      <c r="D192" s="293"/>
      <c r="E192" s="317">
        <f>SUMIFS('Sch C-1'!$F$13:$F$72,'Sch C-1'!$C$13:$C$72,'Sch C'!A192,'Sch C-1'!$D$13:$D$72,'Sch C'!B192)</f>
        <v>0</v>
      </c>
      <c r="F192" s="296">
        <f t="shared" si="19"/>
        <v>0</v>
      </c>
      <c r="G192" s="175"/>
      <c r="H192" s="175"/>
      <c r="Q192" s="1" t="str">
        <f t="shared" si="20"/>
        <v>100-360</v>
      </c>
      <c r="T192" s="1" t="s">
        <v>429</v>
      </c>
    </row>
    <row r="193" spans="1:253" ht="15" customHeight="1">
      <c r="A193" s="131" t="s">
        <v>150</v>
      </c>
      <c r="B193" s="131" t="s">
        <v>430</v>
      </c>
      <c r="C193" s="2" t="s">
        <v>431</v>
      </c>
      <c r="D193" s="293"/>
      <c r="E193" s="317">
        <f>SUMIFS('Sch C-1'!$F$13:$F$72,'Sch C-1'!$C$13:$C$72,'Sch C'!A193,'Sch C-1'!$D$13:$D$72,'Sch C'!B193)</f>
        <v>0</v>
      </c>
      <c r="F193" s="296">
        <f t="shared" si="19"/>
        <v>0</v>
      </c>
      <c r="G193" s="175"/>
      <c r="H193" s="175"/>
      <c r="Q193" s="1" t="str">
        <f t="shared" si="20"/>
        <v>100-370</v>
      </c>
      <c r="T193" s="1" t="s">
        <v>431</v>
      </c>
    </row>
    <row r="194" spans="1:253" ht="15" customHeight="1">
      <c r="A194" s="131" t="s">
        <v>150</v>
      </c>
      <c r="B194" s="131" t="s">
        <v>215</v>
      </c>
      <c r="C194" s="246" t="s">
        <v>654</v>
      </c>
      <c r="D194" s="293"/>
      <c r="E194" s="317">
        <f>SUMIFS('Sch C-1'!$F$13:$F$72,'Sch C-1'!$C$13:$C$72,'Sch C'!A194,'Sch C-1'!$D$13:$D$72,'Sch C'!B194)</f>
        <v>0</v>
      </c>
      <c r="F194" s="296">
        <f t="shared" si="19"/>
        <v>0</v>
      </c>
      <c r="G194" s="175"/>
      <c r="H194" s="175"/>
      <c r="Q194" s="1" t="str">
        <f t="shared" si="20"/>
        <v>100-380</v>
      </c>
      <c r="T194" s="1" t="s">
        <v>432</v>
      </c>
    </row>
    <row r="195" spans="1:253" ht="15" customHeight="1">
      <c r="A195" s="131" t="s">
        <v>150</v>
      </c>
      <c r="B195" s="131" t="s">
        <v>217</v>
      </c>
      <c r="C195" s="2" t="s">
        <v>433</v>
      </c>
      <c r="D195" s="293"/>
      <c r="E195" s="317">
        <f>SUMIFS('Sch C-1'!$F$13:$F$72,'Sch C-1'!$C$13:$C$72,'Sch C'!A195,'Sch C-1'!$D$13:$D$72,'Sch C'!B195)</f>
        <v>0</v>
      </c>
      <c r="F195" s="296">
        <f t="shared" si="19"/>
        <v>0</v>
      </c>
      <c r="G195" s="175"/>
      <c r="H195" s="175"/>
      <c r="Q195" s="1" t="str">
        <f t="shared" si="20"/>
        <v>100-390</v>
      </c>
      <c r="T195" s="1" t="s">
        <v>433</v>
      </c>
    </row>
    <row r="196" spans="1:253" ht="15" customHeight="1">
      <c r="A196" s="131" t="s">
        <v>150</v>
      </c>
      <c r="B196" s="131" t="s">
        <v>434</v>
      </c>
      <c r="C196" s="2" t="s">
        <v>435</v>
      </c>
      <c r="D196" s="293"/>
      <c r="E196" s="317">
        <f>SUMIFS('Sch C-1'!$F$13:$F$72,'Sch C-1'!$C$13:$C$72,'Sch C'!A196,'Sch C-1'!$D$13:$D$72,'Sch C'!B196)</f>
        <v>0</v>
      </c>
      <c r="F196" s="296">
        <f t="shared" si="19"/>
        <v>0</v>
      </c>
      <c r="G196" s="175"/>
      <c r="H196" s="175"/>
      <c r="Q196" s="1" t="str">
        <f t="shared" si="20"/>
        <v>100-400</v>
      </c>
      <c r="T196" s="1" t="s">
        <v>435</v>
      </c>
    </row>
    <row r="197" spans="1:253" ht="15" customHeight="1">
      <c r="A197" s="131" t="s">
        <v>150</v>
      </c>
      <c r="B197" s="131" t="s">
        <v>414</v>
      </c>
      <c r="C197" s="2" t="s">
        <v>436</v>
      </c>
      <c r="D197" s="293"/>
      <c r="E197" s="317">
        <f>SUMIFS('Sch C-1'!$F$13:$F$72,'Sch C-1'!$C$13:$C$72,'Sch C'!A197,'Sch C-1'!$D$13:$D$72,'Sch C'!B197)</f>
        <v>0</v>
      </c>
      <c r="F197" s="296">
        <f t="shared" si="19"/>
        <v>0</v>
      </c>
      <c r="G197" s="175"/>
      <c r="H197" s="175"/>
      <c r="Q197" s="1" t="str">
        <f t="shared" si="20"/>
        <v>100-450</v>
      </c>
      <c r="T197" s="1" t="s">
        <v>436</v>
      </c>
    </row>
    <row r="198" spans="1:253" ht="15" customHeight="1">
      <c r="A198" s="131" t="s">
        <v>150</v>
      </c>
      <c r="B198" s="131" t="s">
        <v>415</v>
      </c>
      <c r="C198" s="2" t="s">
        <v>416</v>
      </c>
      <c r="D198" s="293"/>
      <c r="E198" s="317">
        <f>SUMIFS('Sch C-1'!$F$13:$F$72,'Sch C-1'!$C$13:$C$72,'Sch C'!A198,'Sch C-1'!$D$13:$D$72,'Sch C'!B198)</f>
        <v>0</v>
      </c>
      <c r="F198" s="296">
        <f t="shared" si="19"/>
        <v>0</v>
      </c>
      <c r="G198" s="175"/>
      <c r="H198" s="175"/>
      <c r="Q198" s="1" t="str">
        <f t="shared" si="20"/>
        <v>100-460</v>
      </c>
      <c r="T198" s="1" t="s">
        <v>416</v>
      </c>
    </row>
    <row r="199" spans="1:253" ht="31.2">
      <c r="A199" s="131" t="s">
        <v>150</v>
      </c>
      <c r="B199" s="257" t="s">
        <v>250</v>
      </c>
      <c r="C199" s="256" t="s">
        <v>484</v>
      </c>
      <c r="D199" s="293"/>
      <c r="E199" s="317">
        <f>SUMIFS('Sch C-1'!$F$13:$F$72,'Sch C-1'!$C$13:$C$72,'Sch C'!A199,'Sch C-1'!$D$13:$D$72,'Sch C'!B199)</f>
        <v>0</v>
      </c>
      <c r="F199" s="296">
        <f t="shared" si="19"/>
        <v>0</v>
      </c>
      <c r="G199" s="175"/>
      <c r="H199" s="175"/>
      <c r="Q199" s="1" t="str">
        <f t="shared" si="20"/>
        <v>100-490</v>
      </c>
      <c r="T199" s="1" t="s">
        <v>484</v>
      </c>
    </row>
    <row r="200" spans="1:253" ht="15" customHeight="1">
      <c r="B200" s="131"/>
      <c r="C200" s="2" t="s">
        <v>417</v>
      </c>
      <c r="D200" s="296" t="str">
        <f>IF(SUM(D186:D199)=0,"",SUM(D186:D199))</f>
        <v/>
      </c>
      <c r="E200" s="296" t="str">
        <f>IF(SUM(E186:E199)=0,"",SUM(E186:E199))</f>
        <v/>
      </c>
      <c r="F200" s="296">
        <f>IF(SUM(F186:F199)=0,0,SUM(F186:F199))</f>
        <v>0</v>
      </c>
      <c r="G200" s="175"/>
      <c r="H200" s="175"/>
    </row>
    <row r="202" spans="1:253" ht="15" customHeight="1" thickBot="1">
      <c r="A202" s="131"/>
      <c r="B202" s="131"/>
      <c r="C202" s="2" t="s">
        <v>271</v>
      </c>
      <c r="D202" s="304">
        <f>IF(SUM(D10:D200)/2=0,0,SUM(D10:D200)/2)</f>
        <v>0</v>
      </c>
      <c r="E202" s="304">
        <f>IF(SUM(E10:E200)/2=0,0,SUM(E10:E200)/2)</f>
        <v>0</v>
      </c>
      <c r="F202" s="305">
        <f>IF(SUM(F10:F200)/2=0,0,SUM(F10:F200)/2)</f>
        <v>0</v>
      </c>
      <c r="G202" s="186">
        <f>SUM(G10:G186)</f>
        <v>0</v>
      </c>
      <c r="H202" s="186">
        <f>SUM(H10:H186)</f>
        <v>0</v>
      </c>
    </row>
    <row r="203" spans="1:253" ht="15" customHeight="1" thickTop="1">
      <c r="B203" s="148"/>
      <c r="C203" s="55"/>
      <c r="D203" s="138"/>
      <c r="E203" s="138"/>
      <c r="F203" s="138"/>
      <c r="G203" s="138"/>
      <c r="H203" s="138"/>
    </row>
    <row r="204" spans="1:253" ht="15" customHeight="1">
      <c r="A204" s="55"/>
      <c r="B204" s="148"/>
      <c r="C204" s="1" t="s">
        <v>272</v>
      </c>
      <c r="D204" s="45"/>
      <c r="E204" s="144"/>
      <c r="F204" s="138"/>
      <c r="G204" s="138"/>
      <c r="H204" s="138"/>
    </row>
    <row r="205" spans="1:253" ht="15" customHeight="1">
      <c r="A205" s="55"/>
      <c r="B205" s="148"/>
      <c r="C205" s="1" t="s">
        <v>445</v>
      </c>
      <c r="D205" s="146">
        <f>IF((D202-D204)=0,0,D202-D204)</f>
        <v>0</v>
      </c>
      <c r="E205" s="138"/>
      <c r="F205" s="138"/>
      <c r="G205" s="138"/>
      <c r="H205" s="138"/>
    </row>
    <row r="206" spans="1:253" ht="15" customHeight="1">
      <c r="A206" s="55"/>
      <c r="B206" s="148"/>
      <c r="C206" s="55"/>
      <c r="D206" s="138"/>
      <c r="E206" s="138"/>
      <c r="F206" s="138"/>
      <c r="G206" s="138"/>
      <c r="H206" s="138"/>
    </row>
    <row r="207" spans="1:253" ht="15" customHeight="1">
      <c r="A207" s="92"/>
      <c r="B207" s="177"/>
      <c r="C207" s="258" t="s">
        <v>637</v>
      </c>
      <c r="D207" s="92"/>
      <c r="E207" s="92"/>
      <c r="F207" s="92"/>
      <c r="G207" s="92"/>
      <c r="H207" s="92"/>
      <c r="I207" s="92"/>
      <c r="J207" s="92"/>
      <c r="K207" s="92"/>
      <c r="L207" s="92"/>
      <c r="M207" s="92"/>
      <c r="N207" s="92"/>
      <c r="O207" s="92"/>
      <c r="P207" s="92"/>
      <c r="Q207" s="92"/>
      <c r="R207" s="92"/>
      <c r="S207" s="92"/>
      <c r="T207" s="92"/>
      <c r="U207" s="92"/>
      <c r="V207" s="92"/>
      <c r="W207" s="92"/>
      <c r="X207" s="92"/>
      <c r="Y207" s="92"/>
      <c r="Z207" s="92"/>
      <c r="AA207" s="92"/>
      <c r="AB207" s="92"/>
      <c r="AC207" s="92"/>
      <c r="AD207" s="92"/>
      <c r="AE207" s="92"/>
      <c r="AF207" s="92"/>
      <c r="AG207" s="92"/>
      <c r="AH207" s="92"/>
      <c r="AI207" s="92"/>
      <c r="AJ207" s="92"/>
      <c r="AK207" s="92"/>
      <c r="AL207" s="92"/>
      <c r="AM207" s="92"/>
      <c r="AN207" s="92"/>
      <c r="AO207" s="92"/>
      <c r="AP207" s="92"/>
      <c r="AQ207" s="92"/>
      <c r="AR207" s="92"/>
      <c r="AS207" s="92"/>
      <c r="AT207" s="92"/>
      <c r="AU207" s="92"/>
      <c r="AV207" s="92"/>
      <c r="AW207" s="92"/>
      <c r="AX207" s="92"/>
      <c r="AY207" s="92"/>
      <c r="AZ207" s="92"/>
      <c r="BA207" s="92"/>
      <c r="BB207" s="92"/>
      <c r="BC207" s="92"/>
      <c r="BD207" s="92"/>
      <c r="BE207" s="92"/>
      <c r="BF207" s="92"/>
      <c r="BG207" s="92"/>
      <c r="BH207" s="92"/>
      <c r="BI207" s="92"/>
      <c r="BJ207" s="92"/>
      <c r="BK207" s="92"/>
      <c r="BL207" s="92"/>
      <c r="BM207" s="92"/>
      <c r="BN207" s="92"/>
      <c r="BO207" s="92"/>
      <c r="BP207" s="92"/>
      <c r="BQ207" s="92"/>
      <c r="BR207" s="92"/>
      <c r="BS207" s="92"/>
      <c r="BT207" s="92"/>
      <c r="BU207" s="92"/>
      <c r="BV207" s="92"/>
      <c r="BW207" s="92"/>
      <c r="BX207" s="92"/>
      <c r="BY207" s="92"/>
      <c r="BZ207" s="92"/>
      <c r="CA207" s="92"/>
      <c r="CB207" s="92"/>
      <c r="CC207" s="92"/>
      <c r="CD207" s="92"/>
      <c r="CE207" s="92"/>
      <c r="CF207" s="92"/>
      <c r="CG207" s="92"/>
      <c r="CH207" s="92"/>
      <c r="CI207" s="92"/>
      <c r="CJ207" s="92"/>
      <c r="CK207" s="92"/>
      <c r="CL207" s="92"/>
      <c r="CM207" s="92"/>
      <c r="CN207" s="92"/>
      <c r="CO207" s="92"/>
      <c r="CP207" s="92"/>
      <c r="CQ207" s="92"/>
      <c r="CR207" s="92"/>
      <c r="CS207" s="92"/>
      <c r="CT207" s="92"/>
      <c r="CU207" s="92"/>
      <c r="CV207" s="92"/>
      <c r="CW207" s="92"/>
      <c r="CX207" s="92"/>
      <c r="CY207" s="92"/>
      <c r="CZ207" s="92"/>
      <c r="DA207" s="92"/>
      <c r="DB207" s="92"/>
      <c r="DC207" s="92"/>
      <c r="DD207" s="92"/>
      <c r="DE207" s="92"/>
      <c r="DF207" s="92"/>
      <c r="DG207" s="92"/>
      <c r="DH207" s="92"/>
      <c r="DI207" s="92"/>
      <c r="DJ207" s="92"/>
      <c r="DK207" s="92"/>
      <c r="DL207" s="92"/>
      <c r="DM207" s="92"/>
      <c r="DN207" s="92"/>
      <c r="DO207" s="92"/>
      <c r="DP207" s="92"/>
      <c r="DQ207" s="92"/>
      <c r="DR207" s="92"/>
      <c r="DS207" s="92"/>
      <c r="DT207" s="92"/>
      <c r="DU207" s="92"/>
      <c r="DV207" s="92"/>
      <c r="DW207" s="92"/>
      <c r="DX207" s="92"/>
      <c r="DY207" s="92"/>
      <c r="DZ207" s="92"/>
      <c r="EA207" s="92"/>
      <c r="EB207" s="92"/>
      <c r="EC207" s="92"/>
      <c r="ED207" s="92"/>
      <c r="EE207" s="92"/>
      <c r="EF207" s="92"/>
      <c r="EG207" s="92"/>
      <c r="EH207" s="92"/>
      <c r="EI207" s="92"/>
      <c r="EJ207" s="92"/>
      <c r="EK207" s="92"/>
      <c r="EL207" s="92"/>
      <c r="EM207" s="92"/>
      <c r="EN207" s="92"/>
      <c r="EO207" s="92"/>
      <c r="EP207" s="92"/>
      <c r="EQ207" s="92"/>
      <c r="ER207" s="92"/>
      <c r="ES207" s="92"/>
      <c r="ET207" s="92"/>
      <c r="EU207" s="92"/>
      <c r="EV207" s="92"/>
      <c r="EW207" s="92"/>
      <c r="EX207" s="92"/>
      <c r="EY207" s="92"/>
      <c r="EZ207" s="92"/>
      <c r="FA207" s="92"/>
      <c r="FB207" s="92"/>
      <c r="FC207" s="92"/>
      <c r="FD207" s="92"/>
      <c r="FE207" s="92"/>
      <c r="FF207" s="92"/>
      <c r="FG207" s="92"/>
      <c r="FH207" s="92"/>
      <c r="FI207" s="92"/>
      <c r="FJ207" s="92"/>
      <c r="FK207" s="92"/>
      <c r="FL207" s="92"/>
      <c r="FM207" s="92"/>
      <c r="FN207" s="92"/>
      <c r="FO207" s="92"/>
      <c r="FP207" s="92"/>
      <c r="FQ207" s="92"/>
      <c r="FR207" s="92"/>
      <c r="FS207" s="92"/>
      <c r="FT207" s="92"/>
      <c r="FU207" s="92"/>
      <c r="FV207" s="92"/>
      <c r="FW207" s="92"/>
      <c r="FX207" s="92"/>
      <c r="FY207" s="92"/>
      <c r="FZ207" s="92"/>
      <c r="GA207" s="92"/>
      <c r="GB207" s="92"/>
      <c r="GC207" s="92"/>
      <c r="GD207" s="92"/>
      <c r="GE207" s="92"/>
      <c r="GF207" s="92"/>
      <c r="GG207" s="92"/>
      <c r="GH207" s="92"/>
      <c r="GI207" s="92"/>
      <c r="GJ207" s="92"/>
      <c r="GK207" s="92"/>
      <c r="GL207" s="92"/>
      <c r="GM207" s="92"/>
      <c r="GN207" s="92"/>
      <c r="GO207" s="92"/>
      <c r="GP207" s="92"/>
      <c r="GQ207" s="92"/>
      <c r="GR207" s="92"/>
      <c r="GS207" s="92"/>
      <c r="GT207" s="92"/>
      <c r="GU207" s="92"/>
      <c r="GV207" s="92"/>
      <c r="GW207" s="92"/>
      <c r="GX207" s="92"/>
      <c r="GY207" s="92"/>
      <c r="GZ207" s="92"/>
      <c r="HA207" s="92"/>
      <c r="HB207" s="92"/>
      <c r="HC207" s="92"/>
      <c r="HD207" s="92"/>
      <c r="HE207" s="92"/>
      <c r="HF207" s="92"/>
      <c r="HG207" s="92"/>
      <c r="HH207" s="92"/>
      <c r="HI207" s="92"/>
      <c r="HJ207" s="92"/>
      <c r="HK207" s="92"/>
      <c r="HL207" s="92"/>
      <c r="HM207" s="92"/>
      <c r="HN207" s="92"/>
      <c r="HO207" s="92"/>
      <c r="HP207" s="92"/>
      <c r="HQ207" s="92"/>
      <c r="HR207" s="92"/>
      <c r="HS207" s="92"/>
      <c r="HT207" s="92"/>
      <c r="HU207" s="92"/>
      <c r="HV207" s="92"/>
      <c r="HW207" s="92"/>
      <c r="HX207" s="92"/>
      <c r="HY207" s="92"/>
      <c r="HZ207" s="92"/>
      <c r="IA207" s="92"/>
      <c r="IB207" s="92"/>
      <c r="IC207" s="92"/>
      <c r="ID207" s="92"/>
      <c r="IE207" s="92"/>
      <c r="IF207" s="92"/>
      <c r="IG207" s="92"/>
      <c r="IH207" s="92"/>
      <c r="II207" s="92"/>
      <c r="IJ207" s="92"/>
      <c r="IK207" s="92"/>
      <c r="IL207" s="92"/>
      <c r="IM207" s="92"/>
      <c r="IN207" s="92"/>
      <c r="IO207" s="92"/>
      <c r="IP207" s="92"/>
      <c r="IQ207" s="92"/>
      <c r="IR207" s="92"/>
      <c r="IS207" s="92"/>
    </row>
    <row r="208" spans="1:253" ht="15" customHeight="1">
      <c r="A208" s="92"/>
      <c r="B208" s="177"/>
      <c r="C208" s="258" t="s">
        <v>638</v>
      </c>
      <c r="D208" s="92"/>
      <c r="E208" s="92"/>
      <c r="F208" s="92"/>
      <c r="G208" s="92"/>
      <c r="H208" s="92"/>
      <c r="I208" s="92"/>
      <c r="J208" s="92"/>
      <c r="K208" s="92"/>
      <c r="L208" s="92"/>
      <c r="M208" s="92"/>
      <c r="N208" s="92"/>
      <c r="O208" s="92"/>
      <c r="P208" s="92"/>
      <c r="Q208" s="92"/>
      <c r="R208" s="92"/>
      <c r="S208" s="92"/>
      <c r="T208" s="92"/>
      <c r="U208" s="92"/>
      <c r="V208" s="92"/>
      <c r="W208" s="92"/>
      <c r="X208" s="92"/>
      <c r="Y208" s="92"/>
      <c r="Z208" s="92"/>
      <c r="AA208" s="92"/>
      <c r="AB208" s="92"/>
      <c r="AC208" s="92"/>
      <c r="AD208" s="92"/>
      <c r="AE208" s="92"/>
      <c r="AF208" s="92"/>
      <c r="AG208" s="92"/>
      <c r="AH208" s="92"/>
      <c r="AI208" s="92"/>
      <c r="AJ208" s="92"/>
      <c r="AK208" s="92"/>
      <c r="AL208" s="92"/>
      <c r="AM208" s="92"/>
      <c r="AN208" s="92"/>
      <c r="AO208" s="92"/>
      <c r="AP208" s="92"/>
      <c r="AQ208" s="92"/>
      <c r="AR208" s="92"/>
      <c r="AS208" s="92"/>
      <c r="AT208" s="92"/>
      <c r="AU208" s="92"/>
      <c r="AV208" s="92"/>
      <c r="AW208" s="92"/>
      <c r="AX208" s="92"/>
      <c r="AY208" s="92"/>
      <c r="AZ208" s="92"/>
      <c r="BA208" s="92"/>
      <c r="BB208" s="92"/>
      <c r="BC208" s="92"/>
      <c r="BD208" s="92"/>
      <c r="BE208" s="92"/>
      <c r="BF208" s="92"/>
      <c r="BG208" s="92"/>
      <c r="BH208" s="92"/>
      <c r="BI208" s="92"/>
      <c r="BJ208" s="92"/>
      <c r="BK208" s="92"/>
      <c r="BL208" s="92"/>
      <c r="BM208" s="92"/>
      <c r="BN208" s="92"/>
      <c r="BO208" s="92"/>
      <c r="BP208" s="92"/>
      <c r="BQ208" s="92"/>
      <c r="BR208" s="92"/>
      <c r="BS208" s="92"/>
      <c r="BT208" s="92"/>
      <c r="BU208" s="92"/>
      <c r="BV208" s="92"/>
      <c r="BW208" s="92"/>
      <c r="BX208" s="92"/>
      <c r="BY208" s="92"/>
      <c r="BZ208" s="92"/>
      <c r="CA208" s="92"/>
      <c r="CB208" s="92"/>
      <c r="CC208" s="92"/>
      <c r="CD208" s="92"/>
      <c r="CE208" s="92"/>
      <c r="CF208" s="92"/>
      <c r="CG208" s="92"/>
      <c r="CH208" s="92"/>
      <c r="CI208" s="92"/>
      <c r="CJ208" s="92"/>
      <c r="CK208" s="92"/>
      <c r="CL208" s="92"/>
      <c r="CM208" s="92"/>
      <c r="CN208" s="92"/>
      <c r="CO208" s="92"/>
      <c r="CP208" s="92"/>
      <c r="CQ208" s="92"/>
      <c r="CR208" s="92"/>
      <c r="CS208" s="92"/>
      <c r="CT208" s="92"/>
      <c r="CU208" s="92"/>
      <c r="CV208" s="92"/>
      <c r="CW208" s="92"/>
      <c r="CX208" s="92"/>
      <c r="CY208" s="92"/>
      <c r="CZ208" s="92"/>
      <c r="DA208" s="92"/>
      <c r="DB208" s="92"/>
      <c r="DC208" s="92"/>
      <c r="DD208" s="92"/>
      <c r="DE208" s="92"/>
      <c r="DF208" s="92"/>
      <c r="DG208" s="92"/>
      <c r="DH208" s="92"/>
      <c r="DI208" s="92"/>
      <c r="DJ208" s="92"/>
      <c r="DK208" s="92"/>
      <c r="DL208" s="92"/>
      <c r="DM208" s="92"/>
      <c r="DN208" s="92"/>
      <c r="DO208" s="92"/>
      <c r="DP208" s="92"/>
      <c r="DQ208" s="92"/>
      <c r="DR208" s="92"/>
      <c r="DS208" s="92"/>
      <c r="DT208" s="92"/>
      <c r="DU208" s="92"/>
      <c r="DV208" s="92"/>
      <c r="DW208" s="92"/>
      <c r="DX208" s="92"/>
      <c r="DY208" s="92"/>
      <c r="DZ208" s="92"/>
      <c r="EA208" s="92"/>
      <c r="EB208" s="92"/>
      <c r="EC208" s="92"/>
      <c r="ED208" s="92"/>
      <c r="EE208" s="92"/>
      <c r="EF208" s="92"/>
      <c r="EG208" s="92"/>
      <c r="EH208" s="92"/>
      <c r="EI208" s="92"/>
      <c r="EJ208" s="92"/>
      <c r="EK208" s="92"/>
      <c r="EL208" s="92"/>
      <c r="EM208" s="92"/>
      <c r="EN208" s="92"/>
      <c r="EO208" s="92"/>
      <c r="EP208" s="92"/>
      <c r="EQ208" s="92"/>
      <c r="ER208" s="92"/>
      <c r="ES208" s="92"/>
      <c r="ET208" s="92"/>
      <c r="EU208" s="92"/>
      <c r="EV208" s="92"/>
      <c r="EW208" s="92"/>
      <c r="EX208" s="92"/>
      <c r="EY208" s="92"/>
      <c r="EZ208" s="92"/>
      <c r="FA208" s="92"/>
      <c r="FB208" s="92"/>
      <c r="FC208" s="92"/>
      <c r="FD208" s="92"/>
      <c r="FE208" s="92"/>
      <c r="FF208" s="92"/>
      <c r="FG208" s="92"/>
      <c r="FH208" s="92"/>
      <c r="FI208" s="92"/>
      <c r="FJ208" s="92"/>
      <c r="FK208" s="92"/>
      <c r="FL208" s="92"/>
      <c r="FM208" s="92"/>
      <c r="FN208" s="92"/>
      <c r="FO208" s="92"/>
      <c r="FP208" s="92"/>
      <c r="FQ208" s="92"/>
      <c r="FR208" s="92"/>
      <c r="FS208" s="92"/>
      <c r="FT208" s="92"/>
      <c r="FU208" s="92"/>
      <c r="FV208" s="92"/>
      <c r="FW208" s="92"/>
      <c r="FX208" s="92"/>
      <c r="FY208" s="92"/>
      <c r="FZ208" s="92"/>
      <c r="GA208" s="92"/>
      <c r="GB208" s="92"/>
      <c r="GC208" s="92"/>
      <c r="GD208" s="92"/>
      <c r="GE208" s="92"/>
      <c r="GF208" s="92"/>
      <c r="GG208" s="92"/>
      <c r="GH208" s="92"/>
      <c r="GI208" s="92"/>
      <c r="GJ208" s="92"/>
      <c r="GK208" s="92"/>
      <c r="GL208" s="92"/>
      <c r="GM208" s="92"/>
      <c r="GN208" s="92"/>
      <c r="GO208" s="92"/>
      <c r="GP208" s="92"/>
      <c r="GQ208" s="92"/>
      <c r="GR208" s="92"/>
      <c r="GS208" s="92"/>
      <c r="GT208" s="92"/>
      <c r="GU208" s="92"/>
      <c r="GV208" s="92"/>
      <c r="GW208" s="92"/>
      <c r="GX208" s="92"/>
      <c r="GY208" s="92"/>
      <c r="GZ208" s="92"/>
      <c r="HA208" s="92"/>
      <c r="HB208" s="92"/>
      <c r="HC208" s="92"/>
      <c r="HD208" s="92"/>
      <c r="HE208" s="92"/>
      <c r="HF208" s="92"/>
      <c r="HG208" s="92"/>
      <c r="HH208" s="92"/>
      <c r="HI208" s="92"/>
      <c r="HJ208" s="92"/>
      <c r="HK208" s="92"/>
      <c r="HL208" s="92"/>
      <c r="HM208" s="92"/>
      <c r="HN208" s="92"/>
      <c r="HO208" s="92"/>
      <c r="HP208" s="92"/>
      <c r="HQ208" s="92"/>
      <c r="HR208" s="92"/>
      <c r="HS208" s="92"/>
      <c r="HT208" s="92"/>
      <c r="HU208" s="92"/>
      <c r="HV208" s="92"/>
      <c r="HW208" s="92"/>
      <c r="HX208" s="92"/>
      <c r="HY208" s="92"/>
      <c r="HZ208" s="92"/>
      <c r="IA208" s="92"/>
      <c r="IB208" s="92"/>
      <c r="IC208" s="92"/>
      <c r="ID208" s="92"/>
      <c r="IE208" s="92"/>
      <c r="IF208" s="92"/>
      <c r="IG208" s="92"/>
      <c r="IH208" s="92"/>
      <c r="II208" s="92"/>
      <c r="IJ208" s="92"/>
      <c r="IK208" s="92"/>
      <c r="IL208" s="92"/>
      <c r="IM208" s="92"/>
      <c r="IN208" s="92"/>
      <c r="IO208" s="92"/>
      <c r="IP208" s="92"/>
      <c r="IQ208" s="92"/>
      <c r="IR208" s="92"/>
      <c r="IS208" s="92"/>
    </row>
    <row r="209" spans="1:8" ht="15" customHeight="1">
      <c r="A209" s="55"/>
      <c r="B209" s="150"/>
      <c r="C209" s="1" t="s">
        <v>438</v>
      </c>
      <c r="G209" s="55"/>
      <c r="H209" s="55"/>
    </row>
    <row r="210" spans="1:8" ht="15" customHeight="1">
      <c r="A210" s="55"/>
      <c r="B210" s="150"/>
      <c r="C210" s="1" t="s">
        <v>439</v>
      </c>
      <c r="G210" s="55"/>
      <c r="H210" s="55"/>
    </row>
    <row r="211" spans="1:8" ht="15" customHeight="1">
      <c r="B211" s="131"/>
      <c r="C211" s="1" t="s">
        <v>440</v>
      </c>
    </row>
    <row r="212" spans="1:8" ht="15" customHeight="1">
      <c r="B212" s="131"/>
      <c r="C212" s="1" t="s">
        <v>441</v>
      </c>
    </row>
    <row r="213" spans="1:8" ht="15" customHeight="1">
      <c r="B213" s="131"/>
      <c r="C213" s="1" t="s">
        <v>442</v>
      </c>
    </row>
    <row r="214" spans="1:8" ht="15" customHeight="1">
      <c r="B214" s="131"/>
      <c r="C214" s="1" t="s">
        <v>443</v>
      </c>
    </row>
    <row r="215" spans="1:8" ht="15" customHeight="1">
      <c r="C215" s="1" t="s">
        <v>444</v>
      </c>
    </row>
    <row r="216" spans="1:8" ht="15" customHeight="1">
      <c r="C216" s="1" t="s">
        <v>273</v>
      </c>
    </row>
    <row r="218" spans="1:8" ht="15" customHeight="1">
      <c r="A218" s="79"/>
    </row>
  </sheetData>
  <sheetProtection algorithmName="SHA-512" hashValue="nOxXUhgsElPg9Aqfs3lwVwrmYZiO8mEr671TT61fXuYbXYjT5chgPg/PAk4+6qWNlPGr3T6F60NysrHdbrLvow==" saltValue="AgpUJbd/HOYTL+DCWRqaNA==" spinCount="100000" sheet="1" objects="1" scenarios="1"/>
  <phoneticPr fontId="18" type="noConversion"/>
  <conditionalFormatting sqref="D205">
    <cfRule type="cellIs" dxfId="14" priority="2" stopIfTrue="1" operator="greaterThan">
      <formula>1</formula>
    </cfRule>
    <cfRule type="cellIs" dxfId="13" priority="3" stopIfTrue="1" operator="lessThan">
      <formula>-1</formula>
    </cfRule>
  </conditionalFormatting>
  <conditionalFormatting sqref="E202">
    <cfRule type="cellIs" dxfId="12" priority="1" stopIfTrue="1" operator="equal">
      <formula>0</formula>
    </cfRule>
  </conditionalFormatting>
  <pageMargins left="0.5" right="0.5" top="0.75" bottom="0.75" header="0.5" footer="0.5"/>
  <pageSetup scale="49" fitToHeight="4" orientation="landscape" r:id="rId1"/>
  <headerFooter alignWithMargins="0">
    <oddFooter>&amp;L&amp;D
&amp;Z&amp;F</oddFooter>
  </headerFooter>
  <rowBreaks count="3" manualBreakCount="3">
    <brk id="47" max="10" man="1"/>
    <brk id="110" max="10" man="1"/>
    <brk id="175" max="10"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84"/>
  <sheetViews>
    <sheetView showGridLines="0" zoomScaleNormal="100" workbookViewId="0">
      <selection activeCell="A18" sqref="A18"/>
    </sheetView>
  </sheetViews>
  <sheetFormatPr defaultColWidth="9.109375" defaultRowHeight="13.2"/>
  <cols>
    <col min="1" max="1" width="11.6640625" customWidth="1"/>
    <col min="2" max="2" width="57" customWidth="1"/>
    <col min="3" max="3" width="9" customWidth="1"/>
    <col min="4" max="4" width="8.33203125" customWidth="1"/>
    <col min="5" max="5" width="44.33203125" customWidth="1"/>
    <col min="6" max="6" width="15.33203125" customWidth="1"/>
    <col min="15" max="15" width="9.109375" style="372"/>
    <col min="16" max="16" width="9.109375" style="372" hidden="1" customWidth="1"/>
    <col min="17" max="17" width="9.109375" style="372"/>
  </cols>
  <sheetData>
    <row r="1" spans="1:18">
      <c r="A1" s="17">
        <f>'Sch A pg 2'!A1</f>
        <v>0</v>
      </c>
      <c r="B1" s="1"/>
      <c r="E1" s="17"/>
      <c r="F1" s="18" t="s">
        <v>646</v>
      </c>
    </row>
    <row r="2" spans="1:18">
      <c r="A2" s="19">
        <f>'Sch A pg 1'!C39</f>
        <v>0</v>
      </c>
      <c r="B2" s="19">
        <f>'Sch A pg 1'!G39</f>
        <v>0</v>
      </c>
      <c r="E2" s="19"/>
      <c r="F2" s="36" t="s">
        <v>274</v>
      </c>
    </row>
    <row r="3" spans="1:18">
      <c r="A3" s="21" t="str">
        <f>index!$A$1</f>
        <v>Schedules revised 7/30/2025</v>
      </c>
      <c r="E3" s="21"/>
    </row>
    <row r="4" spans="1:18">
      <c r="C4" s="17" t="s">
        <v>520</v>
      </c>
      <c r="F4" s="318">
        <f>SUM(F13:F72)</f>
        <v>0</v>
      </c>
    </row>
    <row r="5" spans="1:18">
      <c r="A5" s="21"/>
      <c r="E5" s="21"/>
    </row>
    <row r="6" spans="1:18" ht="13.8" thickBot="1">
      <c r="A6" s="21"/>
      <c r="C6" s="46" t="s">
        <v>527</v>
      </c>
      <c r="E6" s="21"/>
      <c r="F6" s="318">
        <f>'Sch C'!E202</f>
        <v>0</v>
      </c>
    </row>
    <row r="7" spans="1:18" ht="13.8" thickBot="1">
      <c r="C7" s="46" t="s">
        <v>519</v>
      </c>
      <c r="F7" s="320">
        <f>IF((F6-F4=0),0,F6-F4)</f>
        <v>0</v>
      </c>
    </row>
    <row r="8" spans="1:18" ht="13.8" thickTop="1"/>
    <row r="9" spans="1:18">
      <c r="A9" s="44" t="s">
        <v>506</v>
      </c>
    </row>
    <row r="10" spans="1:18">
      <c r="A10" t="s">
        <v>108</v>
      </c>
    </row>
    <row r="11" spans="1:18">
      <c r="C11" s="44"/>
    </row>
    <row r="12" spans="1:18" ht="39.6">
      <c r="A12" s="306" t="s">
        <v>507</v>
      </c>
      <c r="B12" s="306" t="s">
        <v>508</v>
      </c>
      <c r="C12" s="306" t="s">
        <v>509</v>
      </c>
      <c r="D12" s="306" t="s">
        <v>510</v>
      </c>
      <c r="E12" s="306" t="s">
        <v>511</v>
      </c>
      <c r="F12" s="306" t="s">
        <v>517</v>
      </c>
    </row>
    <row r="13" spans="1:18">
      <c r="A13" s="316">
        <v>1</v>
      </c>
      <c r="B13" s="314" t="s">
        <v>512</v>
      </c>
      <c r="C13" s="315" t="s">
        <v>132</v>
      </c>
      <c r="D13" s="315" t="s">
        <v>167</v>
      </c>
      <c r="E13" s="314" t="str">
        <f>IF(AND('Sch C-1'!C13="",D13=""),"",(VLOOKUP(P13,'Sch C'!$Q$10:$T$199,4,0)))</f>
        <v>Income Taxes</v>
      </c>
      <c r="F13" s="314">
        <f>-'Sch C'!D28</f>
        <v>0</v>
      </c>
      <c r="G13" s="307" t="s">
        <v>528</v>
      </c>
      <c r="P13" s="372" t="str">
        <f>C13&amp;"-"&amp;D13</f>
        <v>010-190</v>
      </c>
      <c r="R13" s="44"/>
    </row>
    <row r="14" spans="1:18">
      <c r="A14" s="316">
        <v>2</v>
      </c>
      <c r="B14" s="314" t="s">
        <v>513</v>
      </c>
      <c r="C14" s="315" t="s">
        <v>132</v>
      </c>
      <c r="D14" s="315" t="s">
        <v>169</v>
      </c>
      <c r="E14" s="314" t="str">
        <f>IF(AND('Sch C-1'!C14="",D14=""),"",(VLOOKUP(P14,'Sch C'!$Q$10:$T$199,4,0)))</f>
        <v>Bad Debts</v>
      </c>
      <c r="F14" s="314">
        <f>-'Sch C'!D29</f>
        <v>0</v>
      </c>
      <c r="G14" s="307" t="s">
        <v>529</v>
      </c>
      <c r="P14" s="372" t="str">
        <f>C14&amp;"-"&amp;D14</f>
        <v>010-200</v>
      </c>
    </row>
    <row r="15" spans="1:18">
      <c r="A15" s="316">
        <v>3</v>
      </c>
      <c r="B15" s="314" t="s">
        <v>514</v>
      </c>
      <c r="C15" s="315" t="s">
        <v>132</v>
      </c>
      <c r="D15" s="315" t="s">
        <v>171</v>
      </c>
      <c r="E15" s="314" t="str">
        <f>IF(AND('Sch C-1'!C15="",D15=""),"",(VLOOKUP(P15,'Sch C'!$Q$10:$T$199,4,0)))</f>
        <v>Contributions</v>
      </c>
      <c r="F15" s="314">
        <f>-'Sch C'!D30</f>
        <v>0</v>
      </c>
      <c r="G15" s="307" t="s">
        <v>530</v>
      </c>
      <c r="P15" s="372" t="str">
        <f t="shared" ref="P15:P72" si="0">C15&amp;"-"&amp;D15</f>
        <v>010-210</v>
      </c>
    </row>
    <row r="16" spans="1:18">
      <c r="A16" s="316">
        <v>4</v>
      </c>
      <c r="B16" s="314" t="s">
        <v>515</v>
      </c>
      <c r="C16" s="315" t="s">
        <v>132</v>
      </c>
      <c r="D16" s="315" t="s">
        <v>192</v>
      </c>
      <c r="E16" s="314" t="str">
        <f>IF(AND('Sch C-1'!C16="",D16=""),"",(VLOOKUP(P16,'Sch C'!$Q$10:$T$199,4,0)))</f>
        <v>Civil Money Penalties (Medicare and Medicaid)</v>
      </c>
      <c r="F16" s="314">
        <f>-'Sch C'!D33</f>
        <v>0</v>
      </c>
      <c r="G16" s="307" t="s">
        <v>531</v>
      </c>
      <c r="P16" s="372" t="str">
        <f t="shared" si="0"/>
        <v>010-240</v>
      </c>
    </row>
    <row r="17" spans="1:16">
      <c r="A17" s="316">
        <v>5</v>
      </c>
      <c r="B17" s="314" t="s">
        <v>516</v>
      </c>
      <c r="C17" s="315" t="s">
        <v>132</v>
      </c>
      <c r="D17" s="315" t="s">
        <v>518</v>
      </c>
      <c r="E17" s="314" t="str">
        <f>IF(AND('Sch C-1'!C17="",D17=""),"",(VLOOKUP(P17,'Sch C'!$Q$10:$T$199,4,0)))</f>
        <v>Other Penalties/fines</v>
      </c>
      <c r="F17" s="314">
        <f>-'Sch C'!D35</f>
        <v>0</v>
      </c>
      <c r="G17" s="307" t="s">
        <v>532</v>
      </c>
      <c r="P17" s="372" t="str">
        <f t="shared" si="0"/>
        <v>010-270</v>
      </c>
    </row>
    <row r="18" spans="1:16">
      <c r="A18" s="371"/>
      <c r="B18" s="191"/>
      <c r="C18" s="313"/>
      <c r="D18" s="313"/>
      <c r="E18" s="378" t="str">
        <f>IF(AND('Sch C-1'!C18="",D18=""),"",(VLOOKUP(P18,'Sch C'!$Q$10:$T$199,4,0)))</f>
        <v/>
      </c>
      <c r="F18" s="189"/>
      <c r="P18" s="372" t="str">
        <f t="shared" si="0"/>
        <v>-</v>
      </c>
    </row>
    <row r="19" spans="1:16">
      <c r="A19" s="190"/>
      <c r="B19" s="191"/>
      <c r="C19" s="313"/>
      <c r="D19" s="313"/>
      <c r="E19" s="379" t="str">
        <f>IF(AND('Sch C-1'!C19="",D19=""),"",(VLOOKUP(P19,'Sch C'!$Q$10:$T$199,4,0)))</f>
        <v/>
      </c>
      <c r="F19" s="189"/>
      <c r="P19" s="372" t="str">
        <f t="shared" si="0"/>
        <v>-</v>
      </c>
    </row>
    <row r="20" spans="1:16">
      <c r="A20" s="190"/>
      <c r="B20" s="191"/>
      <c r="C20" s="43"/>
      <c r="D20" s="43"/>
      <c r="E20" s="378" t="str">
        <f>IF(AND('Sch C-1'!C20="",D20=""),"",(VLOOKUP(P20,'Sch C'!$Q$10:$T$199,4,0)))</f>
        <v/>
      </c>
      <c r="F20" s="189"/>
      <c r="P20" s="372" t="str">
        <f t="shared" si="0"/>
        <v>-</v>
      </c>
    </row>
    <row r="21" spans="1:16">
      <c r="A21" s="190"/>
      <c r="B21" s="191"/>
      <c r="C21" s="43"/>
      <c r="D21" s="43"/>
      <c r="E21" s="378" t="str">
        <f>IF(AND('Sch C-1'!C21="",D21=""),"",(VLOOKUP(P21,'Sch C'!$Q$10:$T$199,4,0)))</f>
        <v/>
      </c>
      <c r="F21" s="189"/>
      <c r="P21" s="372" t="str">
        <f t="shared" si="0"/>
        <v>-</v>
      </c>
    </row>
    <row r="22" spans="1:16">
      <c r="A22" s="190"/>
      <c r="B22" s="191"/>
      <c r="C22" s="313"/>
      <c r="D22" s="313"/>
      <c r="E22" s="378" t="str">
        <f>IF(AND('Sch C-1'!C22="",D22=""),"",(VLOOKUP(P22,'Sch C'!$Q$10:$T$199,4,0)))</f>
        <v/>
      </c>
      <c r="F22" s="189"/>
      <c r="P22" s="372" t="str">
        <f t="shared" si="0"/>
        <v>-</v>
      </c>
    </row>
    <row r="23" spans="1:16">
      <c r="A23" s="190"/>
      <c r="B23" s="191"/>
      <c r="C23" s="43"/>
      <c r="D23" s="43"/>
      <c r="E23" s="378" t="str">
        <f>IF(AND('Sch C-1'!C23="",D23=""),"",(VLOOKUP(P23,'Sch C'!$Q$10:$T$199,4,0)))</f>
        <v/>
      </c>
      <c r="F23" s="189"/>
      <c r="O23" s="390"/>
      <c r="P23" s="372" t="str">
        <f t="shared" si="0"/>
        <v>-</v>
      </c>
    </row>
    <row r="24" spans="1:16">
      <c r="A24" s="190"/>
      <c r="B24" s="191"/>
      <c r="C24" s="43"/>
      <c r="D24" s="43"/>
      <c r="E24" s="378" t="str">
        <f>IF(AND('Sch C-1'!C24="",D24=""),"",(VLOOKUP(P24,'Sch C'!$Q$10:$T$199,4,0)))</f>
        <v/>
      </c>
      <c r="F24" s="189"/>
      <c r="P24" s="372" t="str">
        <f t="shared" si="0"/>
        <v>-</v>
      </c>
    </row>
    <row r="25" spans="1:16">
      <c r="A25" s="190"/>
      <c r="B25" s="191"/>
      <c r="C25" s="43"/>
      <c r="D25" s="43"/>
      <c r="E25" s="378" t="str">
        <f>IF(AND('Sch C-1'!C25="",D25=""),"",(VLOOKUP(P25,'Sch C'!$Q$10:$T$199,4,0)))</f>
        <v/>
      </c>
      <c r="F25" s="189"/>
      <c r="O25" s="390" t="s">
        <v>652</v>
      </c>
      <c r="P25" s="372" t="str">
        <f t="shared" si="0"/>
        <v>-</v>
      </c>
    </row>
    <row r="26" spans="1:16">
      <c r="A26" s="190"/>
      <c r="B26" s="370"/>
      <c r="C26" s="313"/>
      <c r="D26" s="313"/>
      <c r="E26" s="378" t="str">
        <f>IF(AND('Sch C-1'!C26="",D26=""),"",(VLOOKUP(P26,'Sch C'!$Q$10:$T$199,4,0)))</f>
        <v/>
      </c>
      <c r="F26" s="189"/>
      <c r="P26" s="372" t="str">
        <f t="shared" si="0"/>
        <v>-</v>
      </c>
    </row>
    <row r="27" spans="1:16">
      <c r="A27" s="190"/>
      <c r="B27" s="191"/>
      <c r="C27" s="43"/>
      <c r="D27" s="43"/>
      <c r="E27" s="378" t="str">
        <f>IF(AND('Sch C-1'!C27="",D27=""),"",(VLOOKUP(P27,'Sch C'!$Q$10:$T$199,4,0)))</f>
        <v/>
      </c>
      <c r="F27" s="189"/>
      <c r="P27" s="372" t="str">
        <f t="shared" si="0"/>
        <v>-</v>
      </c>
    </row>
    <row r="28" spans="1:16">
      <c r="A28" s="190"/>
      <c r="B28" s="191"/>
      <c r="C28" s="43"/>
      <c r="D28" s="43"/>
      <c r="E28" s="378" t="str">
        <f>IF(AND('Sch C-1'!C28="",D28=""),"",(VLOOKUP(P28,'Sch C'!$Q$10:$T$199,4,0)))</f>
        <v/>
      </c>
      <c r="F28" s="189"/>
      <c r="P28" s="372" t="str">
        <f t="shared" si="0"/>
        <v>-</v>
      </c>
    </row>
    <row r="29" spans="1:16">
      <c r="A29" s="190"/>
      <c r="B29" s="191"/>
      <c r="C29" s="43"/>
      <c r="D29" s="43"/>
      <c r="E29" s="378" t="str">
        <f>IF(AND('Sch C-1'!C29="",D29=""),"",(VLOOKUP(P29,'Sch C'!$Q$10:$T$199,4,0)))</f>
        <v/>
      </c>
      <c r="F29" s="189"/>
      <c r="P29" s="372" t="str">
        <f t="shared" si="0"/>
        <v>-</v>
      </c>
    </row>
    <row r="30" spans="1:16">
      <c r="A30" s="190"/>
      <c r="B30" s="191"/>
      <c r="C30" s="313"/>
      <c r="D30" s="313"/>
      <c r="E30" s="378" t="str">
        <f>IF(AND('Sch C-1'!C30="",D30=""),"",(VLOOKUP(P30,'Sch C'!$Q$10:$T$199,4,0)))</f>
        <v/>
      </c>
      <c r="F30" s="189"/>
      <c r="P30" s="372" t="str">
        <f t="shared" si="0"/>
        <v>-</v>
      </c>
    </row>
    <row r="31" spans="1:16">
      <c r="A31" s="190"/>
      <c r="B31" s="191"/>
      <c r="C31" s="43"/>
      <c r="D31" s="43"/>
      <c r="E31" s="378" t="str">
        <f>IF(AND('Sch C-1'!C31="",D31=""),"",(VLOOKUP(P31,'Sch C'!$Q$10:$T$199,4,0)))</f>
        <v/>
      </c>
      <c r="F31" s="189"/>
      <c r="P31" s="372" t="str">
        <f t="shared" si="0"/>
        <v>-</v>
      </c>
    </row>
    <row r="32" spans="1:16">
      <c r="A32" s="190"/>
      <c r="B32" s="191"/>
      <c r="C32" s="313"/>
      <c r="D32" s="313"/>
      <c r="E32" s="378" t="str">
        <f>IF(AND('Sch C-1'!C32="",D32=""),"",(VLOOKUP(P32,'Sch C'!$Q$10:$T$199,4,0)))</f>
        <v/>
      </c>
      <c r="F32" s="189"/>
      <c r="P32" s="372" t="str">
        <f t="shared" si="0"/>
        <v>-</v>
      </c>
    </row>
    <row r="33" spans="1:16">
      <c r="A33" s="190"/>
      <c r="B33" s="191"/>
      <c r="C33" s="43"/>
      <c r="D33" s="43"/>
      <c r="E33" s="378" t="str">
        <f>IF(AND('Sch C-1'!C33="",D33=""),"",(VLOOKUP(P33,'Sch C'!$Q$10:$T$199,4,0)))</f>
        <v/>
      </c>
      <c r="F33" s="189"/>
      <c r="P33" s="372" t="str">
        <f t="shared" si="0"/>
        <v>-</v>
      </c>
    </row>
    <row r="34" spans="1:16">
      <c r="A34" s="190"/>
      <c r="B34" s="191"/>
      <c r="C34" s="313"/>
      <c r="D34" s="313"/>
      <c r="E34" s="378" t="str">
        <f>IF(AND('Sch C-1'!C34="",D34=""),"",(VLOOKUP(P34,'Sch C'!$Q$10:$T$199,4,0)))</f>
        <v/>
      </c>
      <c r="F34" s="189"/>
      <c r="P34" s="372" t="str">
        <f t="shared" si="0"/>
        <v>-</v>
      </c>
    </row>
    <row r="35" spans="1:16">
      <c r="A35" s="190"/>
      <c r="B35" s="191"/>
      <c r="C35" s="43"/>
      <c r="D35" s="43"/>
      <c r="E35" s="378" t="str">
        <f>IF(AND('Sch C-1'!C35="",D35=""),"",(VLOOKUP(P35,'Sch C'!$Q$10:$T$199,4,0)))</f>
        <v/>
      </c>
      <c r="F35" s="189"/>
      <c r="P35" s="372" t="str">
        <f t="shared" si="0"/>
        <v>-</v>
      </c>
    </row>
    <row r="36" spans="1:16">
      <c r="A36" s="190"/>
      <c r="B36" s="191"/>
      <c r="C36" s="313"/>
      <c r="D36" s="313"/>
      <c r="E36" s="378" t="str">
        <f>IF(AND('Sch C-1'!C36="",D36=""),"",(VLOOKUP(P36,'Sch C'!$Q$10:$T$199,4,0)))</f>
        <v/>
      </c>
      <c r="F36" s="189"/>
      <c r="P36" s="372" t="str">
        <f t="shared" si="0"/>
        <v>-</v>
      </c>
    </row>
    <row r="37" spans="1:16">
      <c r="A37" s="190"/>
      <c r="B37" s="191"/>
      <c r="C37" s="43"/>
      <c r="D37" s="43"/>
      <c r="E37" s="378" t="str">
        <f>IF(AND('Sch C-1'!C37="",D37=""),"",(VLOOKUP(P37,'Sch C'!$Q$10:$T$199,4,0)))</f>
        <v/>
      </c>
      <c r="F37" s="189"/>
      <c r="P37" s="372" t="str">
        <f t="shared" si="0"/>
        <v>-</v>
      </c>
    </row>
    <row r="38" spans="1:16">
      <c r="A38" s="190"/>
      <c r="B38" s="191"/>
      <c r="C38" s="313"/>
      <c r="D38" s="313"/>
      <c r="E38" s="378" t="str">
        <f>IF(AND('Sch C-1'!C38="",D38=""),"",(VLOOKUP(P38,'Sch C'!$Q$10:$T$199,4,0)))</f>
        <v/>
      </c>
      <c r="F38" s="189"/>
      <c r="P38" s="372" t="str">
        <f t="shared" si="0"/>
        <v>-</v>
      </c>
    </row>
    <row r="39" spans="1:16">
      <c r="A39" s="190"/>
      <c r="B39" s="191"/>
      <c r="C39" s="43"/>
      <c r="D39" s="43"/>
      <c r="E39" s="378" t="str">
        <f>IF(AND('Sch C-1'!C39="",D39=""),"",(VLOOKUP(P39,'Sch C'!$Q$10:$T$199,4,0)))</f>
        <v/>
      </c>
      <c r="F39" s="189"/>
      <c r="P39" s="372" t="str">
        <f t="shared" si="0"/>
        <v>-</v>
      </c>
    </row>
    <row r="40" spans="1:16">
      <c r="A40" s="190"/>
      <c r="B40" s="191"/>
      <c r="C40" s="313"/>
      <c r="D40" s="313"/>
      <c r="E40" s="378" t="str">
        <f>IF(AND('Sch C-1'!C40="",D40=""),"",(VLOOKUP(P40,'Sch C'!$Q$10:$T$199,4,0)))</f>
        <v/>
      </c>
      <c r="F40" s="189"/>
      <c r="P40" s="372" t="str">
        <f t="shared" si="0"/>
        <v>-</v>
      </c>
    </row>
    <row r="41" spans="1:16" ht="26.4">
      <c r="A41" s="190"/>
      <c r="B41" s="191"/>
      <c r="C41" s="313" t="s">
        <v>132</v>
      </c>
      <c r="D41" s="313" t="s">
        <v>250</v>
      </c>
      <c r="E41" s="378" t="str">
        <f>IF(AND('Sch C-1'!C41="",D41=""),"",(VLOOKUP(P41,'Sch C'!$Q$10:$T$199,4,0)))</f>
        <v>Miscellaneous (Attach Detail Schedule if greater than $2,000)</v>
      </c>
      <c r="F41" s="189"/>
      <c r="P41" s="372" t="str">
        <f t="shared" si="0"/>
        <v>010-490</v>
      </c>
    </row>
    <row r="42" spans="1:16">
      <c r="A42" s="190"/>
      <c r="B42" s="191"/>
      <c r="C42" s="313"/>
      <c r="D42" s="313"/>
      <c r="E42" s="378" t="str">
        <f>IF(AND('Sch C-1'!C42="",D42=""),"",(VLOOKUP(P42,'Sch C'!$Q$10:$T$199,4,0)))</f>
        <v/>
      </c>
      <c r="F42" s="189"/>
      <c r="P42" s="372" t="str">
        <f t="shared" si="0"/>
        <v>-</v>
      </c>
    </row>
    <row r="43" spans="1:16">
      <c r="A43" s="190"/>
      <c r="B43" s="191"/>
      <c r="C43" s="313"/>
      <c r="D43" s="313"/>
      <c r="E43" s="378" t="str">
        <f>IF(AND('Sch C-1'!C43="",D43=""),"",(VLOOKUP(P43,'Sch C'!$Q$10:$T$199,4,0)))</f>
        <v/>
      </c>
      <c r="F43" s="189"/>
      <c r="P43" s="372" t="str">
        <f t="shared" si="0"/>
        <v>-</v>
      </c>
    </row>
    <row r="44" spans="1:16">
      <c r="A44" s="190"/>
      <c r="B44" s="191"/>
      <c r="C44" s="43"/>
      <c r="D44" s="43"/>
      <c r="E44" s="378" t="str">
        <f>IF(AND('Sch C-1'!C44="",D44=""),"",(VLOOKUP(P44,'Sch C'!$Q$10:$T$199,4,0)))</f>
        <v/>
      </c>
      <c r="F44" s="189"/>
      <c r="P44" s="372" t="str">
        <f t="shared" si="0"/>
        <v>-</v>
      </c>
    </row>
    <row r="45" spans="1:16">
      <c r="A45" s="190"/>
      <c r="B45" s="191"/>
      <c r="C45" s="313"/>
      <c r="D45" s="313"/>
      <c r="E45" s="378" t="str">
        <f>IF(AND('Sch C-1'!C45="",D45=""),"",(VLOOKUP(P45,'Sch C'!$Q$10:$T$199,4,0)))</f>
        <v/>
      </c>
      <c r="F45" s="189"/>
      <c r="P45" s="372" t="str">
        <f t="shared" si="0"/>
        <v>-</v>
      </c>
    </row>
    <row r="46" spans="1:16">
      <c r="A46" s="190"/>
      <c r="B46" s="193"/>
      <c r="C46" s="43"/>
      <c r="D46" s="43"/>
      <c r="E46" s="378" t="str">
        <f>IF(AND('Sch C-1'!C46="",D46=""),"",(VLOOKUP(P46,'Sch C'!$Q$10:$T$199,4,0)))</f>
        <v/>
      </c>
      <c r="F46" s="189"/>
      <c r="P46" s="372" t="str">
        <f t="shared" si="0"/>
        <v>-</v>
      </c>
    </row>
    <row r="47" spans="1:16">
      <c r="A47" s="190"/>
      <c r="B47" s="191"/>
      <c r="C47" s="313"/>
      <c r="D47" s="313"/>
      <c r="E47" s="378" t="str">
        <f>IF(AND('Sch C-1'!C47="",D47=""),"",(VLOOKUP(P47,'Sch C'!$Q$10:$T$199,4,0)))</f>
        <v/>
      </c>
      <c r="F47" s="189"/>
      <c r="P47" s="372" t="str">
        <f t="shared" si="0"/>
        <v>-</v>
      </c>
    </row>
    <row r="48" spans="1:16">
      <c r="A48" s="190"/>
      <c r="B48" s="191"/>
      <c r="C48" s="313"/>
      <c r="D48" s="313"/>
      <c r="E48" s="378" t="str">
        <f>IF(AND('Sch C-1'!C48="",D48=""),"",(VLOOKUP(P48,'Sch C'!$Q$10:$T$199,4,0)))</f>
        <v/>
      </c>
      <c r="F48" s="189"/>
      <c r="P48" s="372" t="str">
        <f t="shared" si="0"/>
        <v>-</v>
      </c>
    </row>
    <row r="49" spans="1:16">
      <c r="A49" s="190"/>
      <c r="B49" s="191"/>
      <c r="C49" s="43"/>
      <c r="D49" s="43"/>
      <c r="E49" s="378" t="str">
        <f>IF(AND('Sch C-1'!C49="",D49=""),"",(VLOOKUP(P49,'Sch C'!$Q$10:$T$199,4,0)))</f>
        <v/>
      </c>
      <c r="F49" s="189"/>
      <c r="P49" s="372" t="str">
        <f t="shared" si="0"/>
        <v>-</v>
      </c>
    </row>
    <row r="50" spans="1:16">
      <c r="A50" s="190"/>
      <c r="B50" s="191"/>
      <c r="C50" s="313"/>
      <c r="D50" s="313"/>
      <c r="E50" s="378" t="str">
        <f>IF(AND('Sch C-1'!C50="",D50=""),"",(VLOOKUP(P50,'Sch C'!$Q$10:$T$199,4,0)))</f>
        <v/>
      </c>
      <c r="F50" s="189"/>
      <c r="P50" s="372" t="str">
        <f t="shared" si="0"/>
        <v>-</v>
      </c>
    </row>
    <row r="51" spans="1:16">
      <c r="A51" s="190"/>
      <c r="B51" s="191"/>
      <c r="C51" s="313"/>
      <c r="D51" s="313"/>
      <c r="E51" s="378" t="str">
        <f>IF(AND('Sch C-1'!C51="",D51=""),"",(VLOOKUP(P51,'Sch C'!$Q$10:$T$199,4,0)))</f>
        <v/>
      </c>
      <c r="F51" s="189"/>
      <c r="P51" s="372" t="str">
        <f t="shared" si="0"/>
        <v>-</v>
      </c>
    </row>
    <row r="52" spans="1:16">
      <c r="A52" s="190"/>
      <c r="B52" s="191"/>
      <c r="C52" s="313"/>
      <c r="D52" s="313"/>
      <c r="E52" s="378" t="str">
        <f>IF(AND('Sch C-1'!C52="",D52=""),"",(VLOOKUP(P52,'Sch C'!$Q$10:$T$199,4,0)))</f>
        <v/>
      </c>
      <c r="F52" s="189"/>
      <c r="P52" s="372" t="str">
        <f t="shared" si="0"/>
        <v>-</v>
      </c>
    </row>
    <row r="53" spans="1:16">
      <c r="A53" s="190"/>
      <c r="B53" s="191"/>
      <c r="C53" s="313"/>
      <c r="D53" s="313"/>
      <c r="E53" s="378" t="str">
        <f>IF(AND('Sch C-1'!C53="",D53=""),"",(VLOOKUP(P53,'Sch C'!$Q$10:$T$199,4,0)))</f>
        <v/>
      </c>
      <c r="F53" s="189"/>
      <c r="P53" s="372" t="str">
        <f t="shared" si="0"/>
        <v>-</v>
      </c>
    </row>
    <row r="54" spans="1:16">
      <c r="A54" s="190"/>
      <c r="B54" s="191"/>
      <c r="C54" s="43"/>
      <c r="D54" s="43"/>
      <c r="E54" s="378" t="str">
        <f>IF(AND('Sch C-1'!C54="",D54=""),"",(VLOOKUP(P54,'Sch C'!$Q$10:$T$199,4,0)))</f>
        <v/>
      </c>
      <c r="F54" s="189"/>
      <c r="P54" s="372" t="str">
        <f t="shared" si="0"/>
        <v>-</v>
      </c>
    </row>
    <row r="55" spans="1:16">
      <c r="A55" s="190"/>
      <c r="B55" s="191"/>
      <c r="C55" s="313"/>
      <c r="D55" s="313"/>
      <c r="E55" s="378" t="str">
        <f>IF(AND('Sch C-1'!C55="",D55=""),"",(VLOOKUP(P55,'Sch C'!$Q$10:$T$199,4,0)))</f>
        <v/>
      </c>
      <c r="F55" s="189"/>
      <c r="P55" s="372" t="str">
        <f t="shared" si="0"/>
        <v>-</v>
      </c>
    </row>
    <row r="56" spans="1:16">
      <c r="A56" s="190"/>
      <c r="B56" s="191"/>
      <c r="C56" s="313"/>
      <c r="D56" s="313"/>
      <c r="E56" s="378" t="str">
        <f>IF(AND('Sch C-1'!C56="",D56=""),"",(VLOOKUP(P56,'Sch C'!$Q$10:$T$199,4,0)))</f>
        <v/>
      </c>
      <c r="F56" s="189"/>
      <c r="P56" s="372" t="str">
        <f t="shared" si="0"/>
        <v>-</v>
      </c>
    </row>
    <row r="57" spans="1:16">
      <c r="A57" s="190"/>
      <c r="B57" s="191"/>
      <c r="C57" s="43"/>
      <c r="D57" s="43"/>
      <c r="E57" s="378" t="str">
        <f>IF(AND('Sch C-1'!C57="",D57=""),"",(VLOOKUP(P57,'Sch C'!$Q$10:$T$199,4,0)))</f>
        <v/>
      </c>
      <c r="F57" s="189"/>
      <c r="P57" s="372" t="str">
        <f t="shared" si="0"/>
        <v>-</v>
      </c>
    </row>
    <row r="58" spans="1:16">
      <c r="A58" s="190"/>
      <c r="B58" s="191"/>
      <c r="C58" s="43"/>
      <c r="D58" s="43"/>
      <c r="E58" s="378" t="str">
        <f>IF(AND('Sch C-1'!C58="",D58=""),"",(VLOOKUP(P58,'Sch C'!$Q$10:$T$199,4,0)))</f>
        <v/>
      </c>
      <c r="F58" s="189"/>
      <c r="P58" s="372" t="str">
        <f t="shared" si="0"/>
        <v>-</v>
      </c>
    </row>
    <row r="59" spans="1:16">
      <c r="A59" s="190"/>
      <c r="B59" s="191"/>
      <c r="C59" s="43"/>
      <c r="D59" s="43"/>
      <c r="E59" s="378" t="str">
        <f>IF(AND('Sch C-1'!C59="",D59=""),"",(VLOOKUP(P59,'Sch C'!$Q$10:$T$199,4,0)))</f>
        <v/>
      </c>
      <c r="F59" s="189"/>
      <c r="P59" s="372" t="str">
        <f t="shared" si="0"/>
        <v>-</v>
      </c>
    </row>
    <row r="60" spans="1:16">
      <c r="A60" s="190"/>
      <c r="B60" s="191"/>
      <c r="C60" s="43"/>
      <c r="D60" s="43"/>
      <c r="E60" s="378" t="str">
        <f>IF(AND('Sch C-1'!C60="",D60=""),"",(VLOOKUP(P60,'Sch C'!$Q$10:$T$199,4,0)))</f>
        <v/>
      </c>
      <c r="F60" s="189"/>
      <c r="P60" s="372" t="str">
        <f t="shared" si="0"/>
        <v>-</v>
      </c>
    </row>
    <row r="61" spans="1:16">
      <c r="A61" s="308"/>
      <c r="B61" s="309"/>
      <c r="C61" s="310"/>
      <c r="D61" s="310"/>
      <c r="E61" s="378" t="str">
        <f>IF(AND('Sch C-1'!C61="",D61=""),"",(VLOOKUP(P61,'Sch C'!$Q$10:$T$199,4,0)))</f>
        <v/>
      </c>
      <c r="F61" s="311"/>
      <c r="P61" s="372" t="str">
        <f t="shared" si="0"/>
        <v>-</v>
      </c>
    </row>
    <row r="62" spans="1:16">
      <c r="A62" s="308"/>
      <c r="B62" s="309"/>
      <c r="C62" s="310"/>
      <c r="D62" s="310"/>
      <c r="E62" s="378" t="str">
        <f>IF(AND('Sch C-1'!C62="",D62=""),"",(VLOOKUP(P62,'Sch C'!$Q$10:$T$199,4,0)))</f>
        <v/>
      </c>
      <c r="F62" s="311"/>
      <c r="P62" s="372" t="str">
        <f t="shared" si="0"/>
        <v>-</v>
      </c>
    </row>
    <row r="63" spans="1:16">
      <c r="A63" s="308"/>
      <c r="B63" s="309"/>
      <c r="C63" s="310"/>
      <c r="D63" s="310"/>
      <c r="E63" s="378" t="str">
        <f>IF(AND('Sch C-1'!C63="",D63=""),"",(VLOOKUP(P63,'Sch C'!$Q$10:$T$199,4,0)))</f>
        <v/>
      </c>
      <c r="F63" s="311"/>
      <c r="P63" s="372" t="str">
        <f t="shared" si="0"/>
        <v>-</v>
      </c>
    </row>
    <row r="64" spans="1:16">
      <c r="A64" s="308"/>
      <c r="B64" s="309"/>
      <c r="C64" s="310"/>
      <c r="D64" s="310"/>
      <c r="E64" s="378" t="str">
        <f>IF(AND('Sch C-1'!C64="",D64=""),"",(VLOOKUP(P64,'Sch C'!$Q$10:$T$199,4,0)))</f>
        <v/>
      </c>
      <c r="F64" s="311"/>
      <c r="P64" s="372" t="str">
        <f t="shared" si="0"/>
        <v>-</v>
      </c>
    </row>
    <row r="65" spans="1:16">
      <c r="A65" s="308"/>
      <c r="B65" s="309"/>
      <c r="C65" s="310"/>
      <c r="D65" s="310"/>
      <c r="E65" s="378" t="str">
        <f>IF(AND('Sch C-1'!C65="",D65=""),"",(VLOOKUP(P65,'Sch C'!$Q$10:$T$199,4,0)))</f>
        <v/>
      </c>
      <c r="F65" s="311"/>
      <c r="P65" s="372" t="str">
        <f t="shared" si="0"/>
        <v>-</v>
      </c>
    </row>
    <row r="66" spans="1:16">
      <c r="A66" s="308"/>
      <c r="B66" s="309"/>
      <c r="C66" s="310"/>
      <c r="D66" s="310"/>
      <c r="E66" s="378" t="str">
        <f>IF(AND('Sch C-1'!C66="",D66=""),"",(VLOOKUP(P66,'Sch C'!$Q$10:$T$199,4,0)))</f>
        <v/>
      </c>
      <c r="F66" s="311"/>
      <c r="P66" s="372" t="str">
        <f t="shared" si="0"/>
        <v>-</v>
      </c>
    </row>
    <row r="67" spans="1:16">
      <c r="A67" s="308"/>
      <c r="B67" s="309"/>
      <c r="C67" s="310"/>
      <c r="D67" s="310"/>
      <c r="E67" s="378" t="str">
        <f>IF(AND('Sch C-1'!C67="",D67=""),"",(VLOOKUP(P67,'Sch C'!$Q$10:$T$199,4,0)))</f>
        <v/>
      </c>
      <c r="F67" s="311"/>
      <c r="P67" s="372" t="str">
        <f t="shared" si="0"/>
        <v>-</v>
      </c>
    </row>
    <row r="68" spans="1:16">
      <c r="A68" s="308"/>
      <c r="B68" s="309"/>
      <c r="C68" s="310"/>
      <c r="D68" s="310"/>
      <c r="E68" s="378" t="str">
        <f>IF(AND('Sch C-1'!C68="",D68=""),"",(VLOOKUP(P68,'Sch C'!$Q$10:$T$199,4,0)))</f>
        <v/>
      </c>
      <c r="F68" s="311"/>
      <c r="P68" s="372" t="str">
        <f t="shared" si="0"/>
        <v>-</v>
      </c>
    </row>
    <row r="69" spans="1:16">
      <c r="A69" s="308"/>
      <c r="B69" s="309"/>
      <c r="C69" s="310"/>
      <c r="D69" s="310"/>
      <c r="E69" s="378" t="str">
        <f>IF(AND('Sch C-1'!C69="",D69=""),"",(VLOOKUP(P69,'Sch C'!$Q$10:$T$199,4,0)))</f>
        <v/>
      </c>
      <c r="F69" s="311"/>
      <c r="P69" s="372" t="str">
        <f t="shared" si="0"/>
        <v>-</v>
      </c>
    </row>
    <row r="70" spans="1:16">
      <c r="A70" s="308"/>
      <c r="B70" s="309"/>
      <c r="C70" s="310"/>
      <c r="D70" s="310"/>
      <c r="E70" s="378" t="str">
        <f>IF(AND('Sch C-1'!C70="",D70=""),"",(VLOOKUP(P70,'Sch C'!$Q$10:$T$199,4,0)))</f>
        <v/>
      </c>
      <c r="F70" s="311"/>
      <c r="P70" s="372" t="str">
        <f t="shared" si="0"/>
        <v>-</v>
      </c>
    </row>
    <row r="71" spans="1:16">
      <c r="A71" s="190"/>
      <c r="B71" s="191"/>
      <c r="C71" s="313"/>
      <c r="D71" s="313"/>
      <c r="E71" s="378" t="str">
        <f>IF(AND('Sch C-1'!C71="",D71=""),"",(VLOOKUP(P71,'Sch C'!$Q$10:$T$199,4,0)))</f>
        <v/>
      </c>
      <c r="F71" s="189"/>
      <c r="P71" s="372" t="str">
        <f t="shared" si="0"/>
        <v>-</v>
      </c>
    </row>
    <row r="72" spans="1:16">
      <c r="A72" s="371"/>
      <c r="B72" s="370"/>
      <c r="C72" s="313"/>
      <c r="D72" s="313"/>
      <c r="E72" s="378" t="str">
        <f>IF(AND('Sch C-1'!C72="",D72=""),"",(VLOOKUP(P72,'Sch C'!$Q$10:$T$199,4,0)))</f>
        <v/>
      </c>
      <c r="F72" s="189"/>
      <c r="P72" s="372" t="str">
        <f t="shared" si="0"/>
        <v>-</v>
      </c>
    </row>
    <row r="73" spans="1:16">
      <c r="A73" s="46"/>
      <c r="B73" s="46"/>
      <c r="C73" s="46"/>
      <c r="D73" s="46"/>
      <c r="E73" s="46"/>
      <c r="F73" s="46"/>
    </row>
    <row r="74" spans="1:16" ht="13.8" thickBot="1">
      <c r="A74" s="46" t="s">
        <v>116</v>
      </c>
      <c r="E74" s="46"/>
      <c r="F74" s="72">
        <f>SUM(F13:F72)</f>
        <v>0</v>
      </c>
    </row>
    <row r="76" spans="1:16" ht="13.8" thickBot="1">
      <c r="B76" s="46" t="s">
        <v>527</v>
      </c>
      <c r="F76" s="72">
        <f>'Sch C'!E202</f>
        <v>0</v>
      </c>
    </row>
    <row r="77" spans="1:16" ht="13.8" thickBot="1">
      <c r="B77" s="46" t="s">
        <v>505</v>
      </c>
      <c r="F77" s="240">
        <f>IF((F76-F74=0),0,F76-F74)</f>
        <v>0</v>
      </c>
    </row>
    <row r="78" spans="1:16" ht="13.8" thickTop="1"/>
    <row r="79" spans="1:16">
      <c r="A79" s="47"/>
      <c r="E79" s="47"/>
    </row>
    <row r="81" spans="1:5" ht="15.6">
      <c r="A81" s="48"/>
      <c r="B81" s="46"/>
      <c r="E81" s="48"/>
    </row>
    <row r="82" spans="1:5">
      <c r="B82" s="46"/>
    </row>
    <row r="84" spans="1:5">
      <c r="A84" s="46"/>
      <c r="E84" s="46"/>
    </row>
  </sheetData>
  <sheetProtection algorithmName="SHA-512" hashValue="o1p8ktvbK7tcz9zsGaJS2aReFA+IKoWtvI/yhp0ZTtt6gtvY7KiMXDQqe6UF9ttX7GFzeGLr41YYxjVym+m2tg==" saltValue="PLLMP+KXlGdgetiOoRePlA==" spinCount="100000" sheet="1" objects="1" scenarios="1"/>
  <phoneticPr fontId="18" type="noConversion"/>
  <conditionalFormatting sqref="F7">
    <cfRule type="cellIs" dxfId="11" priority="1" stopIfTrue="1" operator="greaterThan">
      <formula>1</formula>
    </cfRule>
    <cfRule type="cellIs" dxfId="10" priority="2" stopIfTrue="1" operator="lessThan">
      <formula>-1</formula>
    </cfRule>
  </conditionalFormatting>
  <conditionalFormatting sqref="F77">
    <cfRule type="cellIs" dxfId="9" priority="3" stopIfTrue="1" operator="greaterThan">
      <formula>1</formula>
    </cfRule>
    <cfRule type="cellIs" dxfId="8" priority="4" stopIfTrue="1" operator="lessThan">
      <formula>-1</formula>
    </cfRule>
  </conditionalFormatting>
  <pageMargins left="0.75" right="0.75" top="1" bottom="1" header="0.5" footer="0.5"/>
  <pageSetup scale="69" orientation="portrait" r:id="rId1"/>
  <headerFooter alignWithMargins="0">
    <oddFooter>&amp;L&amp;D
&amp;Z&amp;F</oddFooter>
  </headerFooter>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D83C57-C2FF-4A50-B953-F40645E763CB}"/>
</file>

<file path=customXml/itemProps2.xml><?xml version="1.0" encoding="utf-8"?>
<ds:datastoreItem xmlns:ds="http://schemas.openxmlformats.org/officeDocument/2006/customXml" ds:itemID="{05F3FEE3-950B-4E72-9008-AD1D13504712}"/>
</file>

<file path=customXml/itemProps3.xml><?xml version="1.0" encoding="utf-8"?>
<ds:datastoreItem xmlns:ds="http://schemas.openxmlformats.org/officeDocument/2006/customXml" ds:itemID="{04640513-C876-404D-B9CF-D60C620173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index</vt:lpstr>
      <vt:lpstr>instructions</vt:lpstr>
      <vt:lpstr>Sch A pg 1</vt:lpstr>
      <vt:lpstr>Sch A pg 2</vt:lpstr>
      <vt:lpstr>Sch A pg 3</vt:lpstr>
      <vt:lpstr>Sch B</vt:lpstr>
      <vt:lpstr>Sch B-1</vt:lpstr>
      <vt:lpstr>Sch C</vt:lpstr>
      <vt:lpstr>Sch C-1</vt:lpstr>
      <vt:lpstr>Sch C-2</vt:lpstr>
      <vt:lpstr>Sch D</vt:lpstr>
      <vt:lpstr>Summary</vt:lpstr>
      <vt:lpstr>'Sch B'!Print_Area</vt:lpstr>
      <vt:lpstr>'Sch C'!Print_Area</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 Administrator</dc:creator>
  <cp:lastModifiedBy>David Meadows</cp:lastModifiedBy>
  <cp:lastPrinted>2025-07-21T22:28:10Z</cp:lastPrinted>
  <dcterms:created xsi:type="dcterms:W3CDTF">1998-06-05T15:06:10Z</dcterms:created>
  <dcterms:modified xsi:type="dcterms:W3CDTF">2025-07-30T23:05:49Z</dcterms:modified>
</cp:coreProperties>
</file>